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Interreg - COPROSEPAT\MT3\Travaux\Resultats\"/>
    </mc:Choice>
  </mc:AlternateContent>
  <bookViews>
    <workbookView xWindow="-45" yWindow="0" windowWidth="13905" windowHeight="14145" tabRatio="794" firstSheet="1" activeTab="1"/>
  </bookViews>
  <sheets>
    <sheet name="Tab1" sheetId="1" state="hidden" r:id="rId1"/>
    <sheet name="Sommaire" sheetId="6" r:id="rId2"/>
    <sheet name="Ind Soc-Dem" sheetId="12" r:id="rId3"/>
    <sheet name="Ind Santé 1" sheetId="14" r:id="rId4"/>
    <sheet name="Ind Santé 2" sheetId="15" r:id="rId5"/>
    <sheet name="Ind Santé 3" sheetId="16" r:id="rId6"/>
    <sheet name="Ind Offre 1" sheetId="17" r:id="rId7"/>
    <sheet name="Ind Offre 2" sheetId="18" r:id="rId8"/>
    <sheet name="Meta Soc-Dem" sheetId="19" r:id="rId9"/>
    <sheet name="Meta Santé 1" sheetId="20" r:id="rId10"/>
    <sheet name="Méta Santé 2" sheetId="21" r:id="rId11"/>
    <sheet name="Méta Santé 3" sheetId="22" r:id="rId12"/>
    <sheet name="Méta Offre 1" sheetId="23" r:id="rId13"/>
    <sheet name="Méta Offre 2" sheetId="24" r:id="rId14"/>
  </sheets>
  <calcPr calcId="162913"/>
</workbook>
</file>

<file path=xl/calcChain.xml><?xml version="1.0" encoding="utf-8"?>
<calcChain xmlns="http://schemas.openxmlformats.org/spreadsheetml/2006/main">
  <c r="AA9" i="1" l="1"/>
  <c r="M9" i="1" s="1"/>
  <c r="AC9" i="1"/>
  <c r="O9" i="1" s="1"/>
  <c r="AD9" i="1"/>
  <c r="P9" i="1" s="1"/>
  <c r="Z9" i="1"/>
  <c r="L9" i="1" s="1"/>
  <c r="H9" i="1" l="1"/>
  <c r="E9" i="1"/>
  <c r="I9" i="1"/>
  <c r="F9" i="1"/>
  <c r="E25" i="18"/>
  <c r="D25" i="18"/>
  <c r="E23" i="18"/>
  <c r="E22" i="18"/>
  <c r="E21" i="18"/>
  <c r="E20" i="18"/>
  <c r="E19" i="18"/>
  <c r="E18" i="18"/>
  <c r="E17" i="18"/>
  <c r="E16" i="18"/>
  <c r="D15" i="18"/>
  <c r="D14" i="18"/>
  <c r="D13" i="18"/>
  <c r="D12" i="18"/>
  <c r="D11" i="18"/>
  <c r="D10" i="18"/>
  <c r="D9" i="18"/>
  <c r="D8" i="18"/>
  <c r="E6" i="18"/>
  <c r="D6" i="18"/>
  <c r="E19" i="17"/>
  <c r="D19" i="17"/>
  <c r="E18" i="17"/>
  <c r="D18" i="17"/>
  <c r="E17" i="17"/>
  <c r="D17" i="17"/>
  <c r="E16" i="17"/>
  <c r="D16" i="17"/>
  <c r="E15" i="17"/>
  <c r="D15" i="17"/>
  <c r="E14" i="17"/>
  <c r="D14" i="17"/>
  <c r="E12" i="17"/>
  <c r="D12" i="17"/>
  <c r="E11" i="17"/>
  <c r="D11" i="17"/>
  <c r="E10" i="17"/>
  <c r="D10" i="17"/>
  <c r="E9" i="17"/>
  <c r="D9" i="17"/>
  <c r="E7" i="17"/>
  <c r="D7" i="17"/>
  <c r="E6" i="17"/>
  <c r="D6" i="17"/>
  <c r="K16" i="16"/>
  <c r="H16" i="16"/>
  <c r="K15" i="16"/>
  <c r="J15" i="16"/>
  <c r="H15" i="16"/>
  <c r="G15" i="16"/>
  <c r="E15" i="16"/>
  <c r="D15" i="16"/>
  <c r="K14" i="16"/>
  <c r="J14" i="16"/>
  <c r="H14" i="16"/>
  <c r="G14" i="16"/>
  <c r="E14" i="16"/>
  <c r="D14" i="16"/>
  <c r="K13" i="16"/>
  <c r="J13" i="16"/>
  <c r="H13" i="16"/>
  <c r="G13" i="16"/>
  <c r="E13" i="16"/>
  <c r="D13" i="16"/>
  <c r="E11" i="16"/>
  <c r="J9" i="16"/>
  <c r="G9" i="16"/>
  <c r="E9" i="16"/>
  <c r="J7" i="16"/>
  <c r="G7" i="16"/>
  <c r="J6" i="16"/>
  <c r="G6" i="16"/>
  <c r="E6" i="16"/>
  <c r="K57" i="15"/>
  <c r="H57" i="15"/>
  <c r="E57" i="15"/>
  <c r="K55" i="15"/>
  <c r="H55" i="15"/>
  <c r="E55" i="15"/>
  <c r="K53" i="15"/>
  <c r="H53" i="15"/>
  <c r="E53" i="15"/>
  <c r="K51" i="15"/>
  <c r="H51" i="15"/>
  <c r="E51" i="15"/>
  <c r="K49" i="15"/>
  <c r="H49" i="15"/>
  <c r="E49" i="15"/>
  <c r="K47" i="15"/>
  <c r="H47" i="15"/>
  <c r="E47" i="15"/>
  <c r="K45" i="15"/>
  <c r="H45" i="15"/>
  <c r="E45" i="15"/>
  <c r="J44" i="15"/>
  <c r="G44" i="15"/>
  <c r="D44" i="15"/>
  <c r="K43" i="15"/>
  <c r="H43" i="15"/>
  <c r="E43" i="15"/>
  <c r="J42" i="15"/>
  <c r="G42" i="15"/>
  <c r="D42" i="15"/>
  <c r="K41" i="15"/>
  <c r="H41" i="15"/>
  <c r="E41" i="15"/>
  <c r="J40" i="15"/>
  <c r="G40" i="15"/>
  <c r="D40" i="15"/>
  <c r="K39" i="15"/>
  <c r="H39" i="15"/>
  <c r="E39" i="15"/>
  <c r="J38" i="15"/>
  <c r="G38" i="15"/>
  <c r="D38" i="15"/>
  <c r="K37" i="15"/>
  <c r="H37" i="15"/>
  <c r="E37" i="15"/>
  <c r="J36" i="15"/>
  <c r="G36" i="15"/>
  <c r="D36" i="15"/>
  <c r="K35" i="15"/>
  <c r="H35" i="15"/>
  <c r="E35" i="15"/>
  <c r="J34" i="15"/>
  <c r="G34" i="15"/>
  <c r="D34" i="15"/>
  <c r="K33" i="15"/>
  <c r="H33" i="15"/>
  <c r="E33" i="15"/>
  <c r="J32" i="15"/>
  <c r="G32" i="15"/>
  <c r="D32" i="15"/>
  <c r="K31" i="15"/>
  <c r="H31" i="15"/>
  <c r="E31" i="15"/>
  <c r="J30" i="15"/>
  <c r="G30" i="15"/>
  <c r="D30" i="15"/>
  <c r="K29" i="15"/>
  <c r="H29" i="15"/>
  <c r="E29" i="15"/>
  <c r="J28" i="15"/>
  <c r="G28" i="15"/>
  <c r="D28" i="15"/>
  <c r="K27" i="15"/>
  <c r="H27" i="15"/>
  <c r="E27" i="15"/>
  <c r="J26" i="15"/>
  <c r="G26" i="15"/>
  <c r="D26" i="15"/>
  <c r="K25" i="15"/>
  <c r="H25" i="15"/>
  <c r="E25" i="15"/>
  <c r="J24" i="15"/>
  <c r="G24" i="15"/>
  <c r="D24" i="15"/>
  <c r="K23" i="15"/>
  <c r="H23" i="15"/>
  <c r="E23" i="15"/>
  <c r="J22" i="15"/>
  <c r="G22" i="15"/>
  <c r="D22" i="15"/>
  <c r="K21" i="15"/>
  <c r="H21" i="15"/>
  <c r="E21" i="15"/>
  <c r="J20" i="15"/>
  <c r="G20" i="15"/>
  <c r="D20" i="15"/>
  <c r="K19" i="15"/>
  <c r="H19" i="15"/>
  <c r="E19" i="15"/>
  <c r="J18" i="15"/>
  <c r="G18" i="15"/>
  <c r="D18" i="15"/>
  <c r="K17" i="15"/>
  <c r="H17" i="15"/>
  <c r="E17" i="15"/>
  <c r="J16" i="15"/>
  <c r="G16" i="15"/>
  <c r="D16" i="15"/>
  <c r="K15" i="15"/>
  <c r="H15" i="15"/>
  <c r="E15" i="15"/>
  <c r="J14" i="15"/>
  <c r="G14" i="15"/>
  <c r="D14" i="15"/>
  <c r="K13" i="15"/>
  <c r="H13" i="15"/>
  <c r="E13" i="15"/>
  <c r="J12" i="15"/>
  <c r="G12" i="15"/>
  <c r="D12" i="15"/>
  <c r="K11" i="15"/>
  <c r="H11" i="15"/>
  <c r="E11" i="15"/>
  <c r="J10" i="15"/>
  <c r="G10" i="15"/>
  <c r="D10" i="15"/>
  <c r="K9" i="15"/>
  <c r="H9" i="15"/>
  <c r="E9" i="15"/>
  <c r="J8" i="15"/>
  <c r="G8" i="15"/>
  <c r="K7" i="15"/>
  <c r="H7" i="15"/>
  <c r="E7" i="15"/>
  <c r="J6" i="15"/>
  <c r="G6" i="15"/>
  <c r="K61" i="14"/>
  <c r="J61" i="14"/>
  <c r="H61" i="14"/>
  <c r="G61" i="14"/>
  <c r="E61" i="14"/>
  <c r="D61" i="14"/>
  <c r="K60" i="14"/>
  <c r="J60" i="14"/>
  <c r="H60" i="14"/>
  <c r="G60" i="14"/>
  <c r="E60" i="14"/>
  <c r="D60" i="14"/>
  <c r="K59" i="14"/>
  <c r="J59" i="14"/>
  <c r="H59" i="14"/>
  <c r="G59" i="14"/>
  <c r="E59" i="14"/>
  <c r="D59" i="14"/>
  <c r="K58" i="14"/>
  <c r="J58" i="14"/>
  <c r="H58" i="14"/>
  <c r="G58" i="14"/>
  <c r="E58" i="14"/>
  <c r="D58" i="14"/>
  <c r="K57" i="14"/>
  <c r="J57" i="14"/>
  <c r="H57" i="14"/>
  <c r="G57" i="14"/>
  <c r="E57" i="14"/>
  <c r="D57" i="14"/>
  <c r="K56" i="14"/>
  <c r="J56" i="14"/>
  <c r="H56" i="14"/>
  <c r="G56" i="14"/>
  <c r="E56" i="14"/>
  <c r="D56" i="14"/>
  <c r="K55" i="14"/>
  <c r="J55" i="14"/>
  <c r="H55" i="14"/>
  <c r="G55" i="14"/>
  <c r="E55" i="14"/>
  <c r="D55" i="14"/>
  <c r="K54" i="14"/>
  <c r="J54" i="14"/>
  <c r="H54" i="14"/>
  <c r="G54" i="14"/>
  <c r="E54" i="14"/>
  <c r="D54" i="14"/>
  <c r="K53" i="14"/>
  <c r="J53" i="14"/>
  <c r="H53" i="14"/>
  <c r="G53" i="14"/>
  <c r="E53" i="14"/>
  <c r="D53" i="14"/>
  <c r="K52" i="14"/>
  <c r="J52" i="14"/>
  <c r="H52" i="14"/>
  <c r="G52" i="14"/>
  <c r="E52" i="14"/>
  <c r="D52" i="14"/>
  <c r="K51" i="14"/>
  <c r="J51" i="14"/>
  <c r="H51" i="14"/>
  <c r="G51" i="14"/>
  <c r="E51" i="14"/>
  <c r="D51" i="14"/>
  <c r="K50" i="14"/>
  <c r="J50" i="14"/>
  <c r="H50" i="14"/>
  <c r="G50" i="14"/>
  <c r="E50" i="14"/>
  <c r="D50" i="14"/>
  <c r="K49" i="14"/>
  <c r="J49" i="14"/>
  <c r="H49" i="14"/>
  <c r="G49" i="14"/>
  <c r="E49" i="14"/>
  <c r="D49" i="14"/>
  <c r="K48" i="14"/>
  <c r="J48" i="14"/>
  <c r="H48" i="14"/>
  <c r="G48" i="14"/>
  <c r="E48" i="14"/>
  <c r="D48" i="14"/>
  <c r="K47" i="14"/>
  <c r="J47" i="14"/>
  <c r="H47" i="14"/>
  <c r="G47" i="14"/>
  <c r="E47" i="14"/>
  <c r="D47" i="14"/>
  <c r="K46" i="14"/>
  <c r="J46" i="14"/>
  <c r="H46" i="14"/>
  <c r="G46" i="14"/>
  <c r="E46" i="14"/>
  <c r="D46" i="14"/>
  <c r="K45" i="14"/>
  <c r="J45" i="14"/>
  <c r="H45" i="14"/>
  <c r="G45" i="14"/>
  <c r="E45" i="14"/>
  <c r="D45" i="14"/>
  <c r="K44" i="14"/>
  <c r="J44" i="14"/>
  <c r="H44" i="14"/>
  <c r="G44" i="14"/>
  <c r="E44" i="14"/>
  <c r="D44" i="14"/>
  <c r="K43" i="14"/>
  <c r="J43" i="14"/>
  <c r="H43" i="14"/>
  <c r="G43" i="14"/>
  <c r="E43" i="14"/>
  <c r="D43" i="14"/>
  <c r="K42" i="14"/>
  <c r="J42" i="14"/>
  <c r="H42" i="14"/>
  <c r="G42" i="14"/>
  <c r="E42" i="14"/>
  <c r="D42" i="14"/>
  <c r="K41" i="14"/>
  <c r="J41" i="14"/>
  <c r="H41" i="14"/>
  <c r="G41" i="14"/>
  <c r="E41" i="14"/>
  <c r="D41" i="14"/>
  <c r="K40" i="14"/>
  <c r="J40" i="14"/>
  <c r="H40" i="14"/>
  <c r="G40" i="14"/>
  <c r="E40" i="14"/>
  <c r="D40" i="14"/>
  <c r="K39" i="14"/>
  <c r="J39" i="14"/>
  <c r="H39" i="14"/>
  <c r="G39" i="14"/>
  <c r="E39" i="14"/>
  <c r="D39" i="14"/>
  <c r="K38" i="14"/>
  <c r="J38" i="14"/>
  <c r="H38" i="14"/>
  <c r="G38" i="14"/>
  <c r="E38" i="14"/>
  <c r="D38" i="14"/>
  <c r="K37" i="14"/>
  <c r="J37" i="14"/>
  <c r="H37" i="14"/>
  <c r="G37" i="14"/>
  <c r="E37" i="14"/>
  <c r="D37" i="14"/>
  <c r="K36" i="14"/>
  <c r="J36" i="14"/>
  <c r="H36" i="14"/>
  <c r="G36" i="14"/>
  <c r="E36" i="14"/>
  <c r="D36" i="14"/>
  <c r="K35" i="14"/>
  <c r="J35" i="14"/>
  <c r="H35" i="14"/>
  <c r="G35" i="14"/>
  <c r="E35" i="14"/>
  <c r="D35" i="14"/>
  <c r="K34" i="14"/>
  <c r="J34" i="14"/>
  <c r="H34" i="14"/>
  <c r="G34" i="14"/>
  <c r="E34" i="14"/>
  <c r="D34" i="14"/>
  <c r="K33" i="14"/>
  <c r="J33" i="14"/>
  <c r="H33" i="14"/>
  <c r="G33" i="14"/>
  <c r="E33" i="14"/>
  <c r="D33" i="14"/>
  <c r="K32" i="14"/>
  <c r="J32" i="14"/>
  <c r="H32" i="14"/>
  <c r="G32" i="14"/>
  <c r="E32" i="14"/>
  <c r="D32" i="14"/>
  <c r="K31" i="14"/>
  <c r="J31" i="14"/>
  <c r="H31" i="14"/>
  <c r="G31" i="14"/>
  <c r="E31" i="14"/>
  <c r="D31" i="14"/>
  <c r="K30" i="14"/>
  <c r="J30" i="14"/>
  <c r="H30" i="14"/>
  <c r="G30" i="14"/>
  <c r="E30" i="14"/>
  <c r="D30" i="14"/>
  <c r="K29" i="14"/>
  <c r="J29" i="14"/>
  <c r="H29" i="14"/>
  <c r="G29" i="14"/>
  <c r="E29" i="14"/>
  <c r="D29" i="14"/>
  <c r="K28" i="14"/>
  <c r="J28" i="14"/>
  <c r="H28" i="14"/>
  <c r="G28" i="14"/>
  <c r="E28" i="14"/>
  <c r="D28" i="14"/>
  <c r="K27" i="14"/>
  <c r="J27" i="14"/>
  <c r="H27" i="14"/>
  <c r="G27" i="14"/>
  <c r="E27" i="14"/>
  <c r="D27" i="14"/>
  <c r="K26" i="14"/>
  <c r="J26" i="14"/>
  <c r="H26" i="14"/>
  <c r="G26" i="14"/>
  <c r="E26" i="14"/>
  <c r="D26" i="14"/>
  <c r="K25" i="14"/>
  <c r="J25" i="14"/>
  <c r="H25" i="14"/>
  <c r="G25" i="14"/>
  <c r="E25" i="14"/>
  <c r="D25" i="14"/>
  <c r="K24" i="14"/>
  <c r="J24" i="14"/>
  <c r="H24" i="14"/>
  <c r="G24" i="14"/>
  <c r="E24" i="14"/>
  <c r="D24" i="14"/>
  <c r="K23" i="14"/>
  <c r="J23" i="14"/>
  <c r="H23" i="14"/>
  <c r="G23" i="14"/>
  <c r="E23" i="14"/>
  <c r="D23" i="14"/>
  <c r="K22" i="14"/>
  <c r="J22" i="14"/>
  <c r="H22" i="14"/>
  <c r="G22" i="14"/>
  <c r="E22" i="14"/>
  <c r="D22" i="14"/>
  <c r="K21" i="14"/>
  <c r="J21" i="14"/>
  <c r="H21" i="14"/>
  <c r="G21" i="14"/>
  <c r="E21" i="14"/>
  <c r="D21" i="14"/>
  <c r="K20" i="14"/>
  <c r="J20" i="14"/>
  <c r="H20" i="14"/>
  <c r="G20" i="14"/>
  <c r="E20" i="14"/>
  <c r="D20" i="14"/>
  <c r="K19" i="14"/>
  <c r="J19" i="14"/>
  <c r="H19" i="14"/>
  <c r="G19" i="14"/>
  <c r="E19" i="14"/>
  <c r="D19" i="14"/>
  <c r="K18" i="14"/>
  <c r="J18" i="14"/>
  <c r="H18" i="14"/>
  <c r="G18" i="14"/>
  <c r="E18" i="14"/>
  <c r="D18" i="14"/>
  <c r="K17" i="14"/>
  <c r="J17" i="14"/>
  <c r="H17" i="14"/>
  <c r="G17" i="14"/>
  <c r="E17" i="14"/>
  <c r="D17" i="14"/>
  <c r="K16" i="14"/>
  <c r="J16" i="14"/>
  <c r="H16" i="14"/>
  <c r="G16" i="14"/>
  <c r="E16" i="14"/>
  <c r="D16" i="14"/>
  <c r="K15" i="14"/>
  <c r="J15" i="14"/>
  <c r="H15" i="14"/>
  <c r="G15" i="14"/>
  <c r="E15" i="14"/>
  <c r="D15" i="14"/>
  <c r="K14" i="14"/>
  <c r="J14" i="14"/>
  <c r="H14" i="14"/>
  <c r="G14" i="14"/>
  <c r="E14" i="14"/>
  <c r="D14" i="14"/>
  <c r="K13" i="14"/>
  <c r="J13" i="14"/>
  <c r="H13" i="14"/>
  <c r="G13" i="14"/>
  <c r="E13" i="14"/>
  <c r="D13" i="14"/>
  <c r="K12" i="14"/>
  <c r="J12" i="14"/>
  <c r="H12" i="14"/>
  <c r="G12" i="14"/>
  <c r="E12" i="14"/>
  <c r="D12" i="14"/>
  <c r="K11" i="14"/>
  <c r="J11" i="14"/>
  <c r="H11" i="14"/>
  <c r="G11" i="14"/>
  <c r="E11" i="14"/>
  <c r="D11" i="14"/>
  <c r="K10" i="14"/>
  <c r="J10" i="14"/>
  <c r="H10" i="14"/>
  <c r="G10" i="14"/>
  <c r="E10" i="14"/>
  <c r="D10" i="14"/>
  <c r="K9" i="14"/>
  <c r="J9" i="14"/>
  <c r="H9" i="14"/>
  <c r="G9" i="14"/>
  <c r="E9" i="14"/>
  <c r="D9" i="14"/>
  <c r="K8" i="14"/>
  <c r="J8" i="14"/>
  <c r="H8" i="14"/>
  <c r="G8" i="14"/>
  <c r="E8" i="14"/>
  <c r="D8" i="14"/>
  <c r="K7" i="14"/>
  <c r="J7" i="14"/>
  <c r="H7" i="14"/>
  <c r="G7" i="14"/>
  <c r="E7" i="14"/>
  <c r="D7" i="14"/>
  <c r="K6" i="14"/>
  <c r="J6" i="14"/>
  <c r="H6" i="14"/>
  <c r="G6" i="14"/>
  <c r="E6" i="14"/>
  <c r="D6" i="14"/>
  <c r="K25" i="12" l="1"/>
  <c r="H25" i="12"/>
  <c r="E25" i="12"/>
  <c r="J24" i="12"/>
  <c r="G24" i="12"/>
  <c r="K23" i="12"/>
  <c r="J23" i="12"/>
  <c r="H23" i="12"/>
  <c r="G23" i="12"/>
  <c r="K22" i="12"/>
  <c r="J22" i="12"/>
  <c r="H22" i="12"/>
  <c r="G22" i="12"/>
  <c r="F20" i="12"/>
  <c r="E20" i="12"/>
  <c r="D20" i="12"/>
  <c r="E19" i="12"/>
  <c r="D19" i="12"/>
  <c r="E18" i="12"/>
  <c r="D18" i="12"/>
  <c r="E17" i="12"/>
  <c r="D17" i="12"/>
  <c r="E15" i="12"/>
  <c r="D15" i="12"/>
  <c r="E14" i="12"/>
  <c r="D14" i="12"/>
  <c r="E13" i="12"/>
  <c r="D13" i="12"/>
  <c r="E12" i="12"/>
  <c r="D12" i="12"/>
  <c r="K11" i="12"/>
  <c r="J11" i="12"/>
  <c r="H11" i="12"/>
  <c r="G11" i="12"/>
  <c r="E11" i="12"/>
  <c r="D11" i="12"/>
  <c r="K10" i="12"/>
  <c r="J10" i="12"/>
  <c r="E10" i="12"/>
  <c r="D10" i="12"/>
  <c r="E8" i="12"/>
  <c r="D8" i="12"/>
  <c r="E7" i="12"/>
  <c r="D7" i="12"/>
  <c r="E6" i="12"/>
  <c r="D6" i="12"/>
  <c r="N8" i="1" l="1"/>
  <c r="AB9" i="1" l="1"/>
  <c r="F10" i="12"/>
  <c r="E18" i="1"/>
  <c r="G19" i="12" s="1"/>
  <c r="U18" i="1"/>
  <c r="S15" i="1"/>
  <c r="F134" i="1"/>
  <c r="H9" i="16" s="1"/>
  <c r="I134" i="1"/>
  <c r="U132" i="1"/>
  <c r="H18" i="1"/>
  <c r="J19" i="12" s="1"/>
  <c r="I132" i="1" l="1"/>
  <c r="K6" i="16" s="1"/>
  <c r="F132" i="1" l="1"/>
  <c r="H6" i="16" s="1"/>
  <c r="W169" i="1" l="1"/>
  <c r="I169" i="1" s="1"/>
  <c r="K23" i="18" s="1"/>
  <c r="V169" i="1"/>
  <c r="T169" i="1"/>
  <c r="F169" i="1" s="1"/>
  <c r="H23" i="18" s="1"/>
  <c r="S169" i="1"/>
  <c r="W161" i="1"/>
  <c r="V161" i="1"/>
  <c r="T161" i="1"/>
  <c r="S161" i="1"/>
  <c r="W168" i="1"/>
  <c r="I168" i="1" s="1"/>
  <c r="K22" i="18" s="1"/>
  <c r="V168" i="1"/>
  <c r="T168" i="1"/>
  <c r="F168" i="1" s="1"/>
  <c r="H22" i="18" s="1"/>
  <c r="S168" i="1"/>
  <c r="W160" i="1"/>
  <c r="V160" i="1"/>
  <c r="T160" i="1"/>
  <c r="S160" i="1"/>
  <c r="W167" i="1"/>
  <c r="I167" i="1" s="1"/>
  <c r="K21" i="18" s="1"/>
  <c r="V167" i="1"/>
  <c r="T167" i="1"/>
  <c r="F167" i="1" s="1"/>
  <c r="H21" i="18" s="1"/>
  <c r="S167" i="1"/>
  <c r="W159" i="1"/>
  <c r="V159" i="1"/>
  <c r="T159" i="1"/>
  <c r="S159" i="1"/>
  <c r="W166" i="1"/>
  <c r="I166" i="1" s="1"/>
  <c r="K20" i="18" s="1"/>
  <c r="V166" i="1"/>
  <c r="T166" i="1"/>
  <c r="F166" i="1" s="1"/>
  <c r="H20" i="18" s="1"/>
  <c r="S166" i="1"/>
  <c r="W158" i="1"/>
  <c r="V158" i="1"/>
  <c r="T158" i="1"/>
  <c r="S158" i="1"/>
  <c r="W165" i="1"/>
  <c r="I165" i="1" s="1"/>
  <c r="K19" i="18" s="1"/>
  <c r="V165" i="1"/>
  <c r="T165" i="1"/>
  <c r="F165" i="1" s="1"/>
  <c r="H19" i="18" s="1"/>
  <c r="S165" i="1"/>
  <c r="W157" i="1"/>
  <c r="V157" i="1"/>
  <c r="T157" i="1"/>
  <c r="S157" i="1"/>
  <c r="W164" i="1"/>
  <c r="I164" i="1" s="1"/>
  <c r="K18" i="18" s="1"/>
  <c r="V164" i="1"/>
  <c r="T164" i="1"/>
  <c r="F164" i="1" s="1"/>
  <c r="H18" i="18" s="1"/>
  <c r="S164" i="1"/>
  <c r="W156" i="1"/>
  <c r="V156" i="1"/>
  <c r="T156" i="1"/>
  <c r="S156" i="1"/>
  <c r="W163" i="1"/>
  <c r="I163" i="1" s="1"/>
  <c r="K17" i="18" s="1"/>
  <c r="V163" i="1"/>
  <c r="T163" i="1"/>
  <c r="F163" i="1" s="1"/>
  <c r="H17" i="18" s="1"/>
  <c r="S163" i="1"/>
  <c r="W155" i="1"/>
  <c r="V155" i="1"/>
  <c r="T155" i="1"/>
  <c r="S155" i="1"/>
  <c r="W162" i="1"/>
  <c r="I162" i="1" s="1"/>
  <c r="K16" i="18" s="1"/>
  <c r="V162" i="1"/>
  <c r="T162" i="1"/>
  <c r="F162" i="1" s="1"/>
  <c r="H16" i="18" s="1"/>
  <c r="S162" i="1"/>
  <c r="W154" i="1"/>
  <c r="V154" i="1"/>
  <c r="T154" i="1"/>
  <c r="S154" i="1"/>
  <c r="U160" i="1" l="1"/>
  <c r="U158" i="1"/>
  <c r="U159" i="1"/>
  <c r="U161" i="1"/>
  <c r="P150" i="1" l="1"/>
  <c r="W142" i="1" l="1"/>
  <c r="T142" i="1"/>
  <c r="L142" i="1" l="1"/>
  <c r="D8" i="17" s="1"/>
  <c r="N136" i="1" l="1"/>
  <c r="F13" i="16" s="1"/>
  <c r="N137" i="1"/>
  <c r="F14" i="16" s="1"/>
  <c r="N138" i="1"/>
  <c r="F15" i="16" s="1"/>
  <c r="N24" i="1"/>
  <c r="F6" i="14" s="1"/>
  <c r="N25" i="1"/>
  <c r="F7" i="14" s="1"/>
  <c r="N26" i="1"/>
  <c r="F8" i="14" s="1"/>
  <c r="N27" i="1"/>
  <c r="F9" i="14" s="1"/>
  <c r="N28" i="1"/>
  <c r="F10" i="14" s="1"/>
  <c r="N29" i="1"/>
  <c r="F11" i="14" s="1"/>
  <c r="N30" i="1"/>
  <c r="F12" i="14" s="1"/>
  <c r="N31" i="1"/>
  <c r="F13" i="14" s="1"/>
  <c r="N32" i="1"/>
  <c r="F14" i="14" s="1"/>
  <c r="N33" i="1"/>
  <c r="F15" i="14" s="1"/>
  <c r="N34" i="1"/>
  <c r="F16" i="14" s="1"/>
  <c r="N35" i="1"/>
  <c r="F17" i="14" s="1"/>
  <c r="N36" i="1"/>
  <c r="F18" i="14" s="1"/>
  <c r="N37" i="1"/>
  <c r="F19" i="14" s="1"/>
  <c r="N38" i="1"/>
  <c r="F20" i="14" s="1"/>
  <c r="N39" i="1"/>
  <c r="F21" i="14" s="1"/>
  <c r="N40" i="1"/>
  <c r="F22" i="14" s="1"/>
  <c r="N41" i="1"/>
  <c r="F23" i="14" s="1"/>
  <c r="N42" i="1"/>
  <c r="F24" i="14" s="1"/>
  <c r="N43" i="1"/>
  <c r="F25" i="14" s="1"/>
  <c r="N44" i="1"/>
  <c r="F26" i="14" s="1"/>
  <c r="N45" i="1"/>
  <c r="F27" i="14" s="1"/>
  <c r="N46" i="1"/>
  <c r="F28" i="14" s="1"/>
  <c r="N47" i="1"/>
  <c r="F29" i="14" s="1"/>
  <c r="N48" i="1"/>
  <c r="F30" i="14" s="1"/>
  <c r="N49" i="1"/>
  <c r="F31" i="14" s="1"/>
  <c r="N50" i="1"/>
  <c r="F32" i="14" s="1"/>
  <c r="N51" i="1"/>
  <c r="F33" i="14" s="1"/>
  <c r="N52" i="1"/>
  <c r="F34" i="14" s="1"/>
  <c r="N53" i="1"/>
  <c r="F35" i="14" s="1"/>
  <c r="N54" i="1"/>
  <c r="F36" i="14" s="1"/>
  <c r="N55" i="1"/>
  <c r="F37" i="14" s="1"/>
  <c r="N56" i="1"/>
  <c r="F38" i="14" s="1"/>
  <c r="N57" i="1"/>
  <c r="F39" i="14" s="1"/>
  <c r="N58" i="1"/>
  <c r="F40" i="14" s="1"/>
  <c r="N59" i="1"/>
  <c r="F41" i="14" s="1"/>
  <c r="N60" i="1"/>
  <c r="F42" i="14" s="1"/>
  <c r="N61" i="1"/>
  <c r="F43" i="14" s="1"/>
  <c r="N62" i="1"/>
  <c r="F44" i="14" s="1"/>
  <c r="N63" i="1"/>
  <c r="F45" i="14" s="1"/>
  <c r="N64" i="1"/>
  <c r="F46" i="14" s="1"/>
  <c r="N65" i="1"/>
  <c r="F47" i="14" s="1"/>
  <c r="N66" i="1"/>
  <c r="F48" i="14" s="1"/>
  <c r="N67" i="1"/>
  <c r="F49" i="14" s="1"/>
  <c r="N68" i="1"/>
  <c r="F50" i="14" s="1"/>
  <c r="N69" i="1"/>
  <c r="F51" i="14" s="1"/>
  <c r="N70" i="1"/>
  <c r="F52" i="14" s="1"/>
  <c r="N71" i="1"/>
  <c r="F53" i="14" s="1"/>
  <c r="N72" i="1"/>
  <c r="F54" i="14" s="1"/>
  <c r="N73" i="1"/>
  <c r="F55" i="14" s="1"/>
  <c r="N74" i="1"/>
  <c r="F56" i="14" s="1"/>
  <c r="N75" i="1"/>
  <c r="F57" i="14" s="1"/>
  <c r="N76" i="1"/>
  <c r="F58" i="14" s="1"/>
  <c r="N77" i="1"/>
  <c r="F59" i="14" s="1"/>
  <c r="N78" i="1"/>
  <c r="F60" i="14" s="1"/>
  <c r="N79" i="1"/>
  <c r="F61" i="14" s="1"/>
  <c r="P142" i="1" l="1"/>
  <c r="O142" i="1"/>
  <c r="M142" i="1"/>
  <c r="E8" i="17" s="1"/>
  <c r="E160" i="1"/>
  <c r="G14" i="18" s="1"/>
  <c r="E159" i="1"/>
  <c r="G13" i="18" s="1"/>
  <c r="E156" i="1"/>
  <c r="G10" i="18" s="1"/>
  <c r="E155" i="1"/>
  <c r="G9" i="18" s="1"/>
  <c r="W153" i="1"/>
  <c r="I153" i="1" s="1"/>
  <c r="K6" i="18" s="1"/>
  <c r="V153" i="1"/>
  <c r="T153" i="1"/>
  <c r="F153" i="1" s="1"/>
  <c r="H6" i="18" s="1"/>
  <c r="S153" i="1"/>
  <c r="E153" i="1" s="1"/>
  <c r="G6" i="18" s="1"/>
  <c r="W151" i="1"/>
  <c r="I151" i="1" s="1"/>
  <c r="K18" i="17" s="1"/>
  <c r="V151" i="1"/>
  <c r="H151" i="1" s="1"/>
  <c r="J18" i="17" s="1"/>
  <c r="W150" i="1"/>
  <c r="I150" i="1" s="1"/>
  <c r="K17" i="17" s="1"/>
  <c r="V150" i="1"/>
  <c r="W149" i="1"/>
  <c r="I149" i="1" s="1"/>
  <c r="K16" i="17" s="1"/>
  <c r="V149" i="1"/>
  <c r="H149" i="1" s="1"/>
  <c r="J16" i="17" s="1"/>
  <c r="W148" i="1"/>
  <c r="I148" i="1" s="1"/>
  <c r="K15" i="17" s="1"/>
  <c r="V148" i="1"/>
  <c r="H148" i="1" s="1"/>
  <c r="J15" i="17" s="1"/>
  <c r="W147" i="1"/>
  <c r="I147" i="1" s="1"/>
  <c r="K14" i="17" s="1"/>
  <c r="V147" i="1"/>
  <c r="H147" i="1" s="1"/>
  <c r="J14" i="17" s="1"/>
  <c r="W146" i="1"/>
  <c r="I146" i="1" s="1"/>
  <c r="K12" i="17" s="1"/>
  <c r="V146" i="1"/>
  <c r="H146" i="1" s="1"/>
  <c r="J12" i="17" s="1"/>
  <c r="W145" i="1"/>
  <c r="I145" i="1" s="1"/>
  <c r="K11" i="17" s="1"/>
  <c r="V145" i="1"/>
  <c r="H145" i="1" s="1"/>
  <c r="J11" i="17" s="1"/>
  <c r="W144" i="1"/>
  <c r="I144" i="1" s="1"/>
  <c r="K10" i="17" s="1"/>
  <c r="V144" i="1"/>
  <c r="H144" i="1" s="1"/>
  <c r="J10" i="17" s="1"/>
  <c r="W143" i="1"/>
  <c r="I143" i="1" s="1"/>
  <c r="K9" i="17" s="1"/>
  <c r="V143" i="1"/>
  <c r="H143" i="1" s="1"/>
  <c r="J9" i="17" s="1"/>
  <c r="T151" i="1"/>
  <c r="F151" i="1" s="1"/>
  <c r="H18" i="17" s="1"/>
  <c r="T150" i="1"/>
  <c r="F150" i="1" s="1"/>
  <c r="H17" i="17" s="1"/>
  <c r="T149" i="1"/>
  <c r="F149" i="1" s="1"/>
  <c r="H16" i="17" s="1"/>
  <c r="T148" i="1"/>
  <c r="F148" i="1" s="1"/>
  <c r="H15" i="17" s="1"/>
  <c r="T147" i="1"/>
  <c r="F147" i="1" s="1"/>
  <c r="H14" i="17" s="1"/>
  <c r="T146" i="1"/>
  <c r="F146" i="1" s="1"/>
  <c r="H12" i="17" s="1"/>
  <c r="T145" i="1"/>
  <c r="F145" i="1" s="1"/>
  <c r="H11" i="17" s="1"/>
  <c r="T144" i="1"/>
  <c r="F144" i="1" s="1"/>
  <c r="H10" i="17" s="1"/>
  <c r="T143" i="1"/>
  <c r="F143" i="1" s="1"/>
  <c r="H9" i="17" s="1"/>
  <c r="S144" i="1"/>
  <c r="E144" i="1" s="1"/>
  <c r="G10" i="17" s="1"/>
  <c r="S145" i="1"/>
  <c r="E145" i="1" s="1"/>
  <c r="G11" i="17" s="1"/>
  <c r="S146" i="1"/>
  <c r="E146" i="1" s="1"/>
  <c r="G12" i="17" s="1"/>
  <c r="S147" i="1"/>
  <c r="E147" i="1" s="1"/>
  <c r="G14" i="17" s="1"/>
  <c r="S148" i="1"/>
  <c r="E148" i="1" s="1"/>
  <c r="G15" i="17" s="1"/>
  <c r="S149" i="1"/>
  <c r="E149" i="1" s="1"/>
  <c r="G16" i="17" s="1"/>
  <c r="S150" i="1"/>
  <c r="E150" i="1" s="1"/>
  <c r="G17" i="17" s="1"/>
  <c r="S151" i="1"/>
  <c r="E151" i="1" s="1"/>
  <c r="G18" i="17" s="1"/>
  <c r="S143" i="1"/>
  <c r="E143" i="1" s="1"/>
  <c r="G9" i="17" s="1"/>
  <c r="W141" i="1"/>
  <c r="I141" i="1" s="1"/>
  <c r="K7" i="17" s="1"/>
  <c r="V141" i="1"/>
  <c r="H141" i="1" s="1"/>
  <c r="J7" i="17" s="1"/>
  <c r="W140" i="1"/>
  <c r="I140" i="1" s="1"/>
  <c r="K6" i="17" s="1"/>
  <c r="V140" i="1"/>
  <c r="H140" i="1" s="1"/>
  <c r="J6" i="17" s="1"/>
  <c r="T141" i="1"/>
  <c r="F141" i="1" s="1"/>
  <c r="H7" i="17" s="1"/>
  <c r="T140" i="1"/>
  <c r="F140" i="1" s="1"/>
  <c r="H6" i="17" s="1"/>
  <c r="S141" i="1"/>
  <c r="E141" i="1" s="1"/>
  <c r="G7" i="17" s="1"/>
  <c r="S140" i="1"/>
  <c r="E140" i="1" s="1"/>
  <c r="G6" i="17" s="1"/>
  <c r="W19" i="1"/>
  <c r="V19" i="1"/>
  <c r="H19" i="1" s="1"/>
  <c r="J20" i="12" s="1"/>
  <c r="T19" i="1"/>
  <c r="S19" i="1"/>
  <c r="E19" i="1" s="1"/>
  <c r="G20" i="12" s="1"/>
  <c r="H150" i="1" l="1"/>
  <c r="J17" i="17" s="1"/>
  <c r="E154" i="1"/>
  <c r="G8" i="18" s="1"/>
  <c r="E158" i="1"/>
  <c r="G12" i="18" s="1"/>
  <c r="E157" i="1"/>
  <c r="G11" i="18" s="1"/>
  <c r="E161" i="1"/>
  <c r="G15" i="18" s="1"/>
  <c r="AB15" i="1"/>
  <c r="W15" i="1"/>
  <c r="V15" i="1"/>
  <c r="T15" i="1"/>
  <c r="W14" i="1"/>
  <c r="I14" i="1" s="1"/>
  <c r="K15" i="12" s="1"/>
  <c r="H14" i="1"/>
  <c r="J15" i="12" s="1"/>
  <c r="T14" i="1"/>
  <c r="F14" i="1" s="1"/>
  <c r="H15" i="12" s="1"/>
  <c r="E14" i="1"/>
  <c r="G15" i="12" s="1"/>
  <c r="W13" i="1"/>
  <c r="V13" i="1"/>
  <c r="H13" i="1" s="1"/>
  <c r="J14" i="12" s="1"/>
  <c r="W12" i="1"/>
  <c r="I12" i="1" s="1"/>
  <c r="K13" i="12" s="1"/>
  <c r="V12" i="1"/>
  <c r="H12" i="1" s="1"/>
  <c r="J13" i="12" s="1"/>
  <c r="T13" i="1"/>
  <c r="F13" i="1" s="1"/>
  <c r="H14" i="12" s="1"/>
  <c r="T12" i="1"/>
  <c r="F12" i="1" s="1"/>
  <c r="H13" i="12" s="1"/>
  <c r="S13" i="1"/>
  <c r="E13" i="1" s="1"/>
  <c r="S12" i="1"/>
  <c r="E12" i="1" s="1"/>
  <c r="G13" i="12" s="1"/>
  <c r="W11" i="1"/>
  <c r="W17" i="1" s="1"/>
  <c r="I17" i="1" s="1"/>
  <c r="K18" i="12" s="1"/>
  <c r="V11" i="1"/>
  <c r="V17" i="1" s="1"/>
  <c r="H17" i="1" s="1"/>
  <c r="J18" i="12" s="1"/>
  <c r="T11" i="1"/>
  <c r="T17" i="1" s="1"/>
  <c r="S11" i="1"/>
  <c r="U153" i="1"/>
  <c r="U151" i="1"/>
  <c r="U150" i="1"/>
  <c r="U149" i="1"/>
  <c r="U148" i="1"/>
  <c r="U147" i="1"/>
  <c r="U146" i="1"/>
  <c r="U145" i="1"/>
  <c r="U144" i="1"/>
  <c r="U143" i="1"/>
  <c r="U141" i="1"/>
  <c r="U140" i="1"/>
  <c r="N170" i="1"/>
  <c r="F25" i="18" s="1"/>
  <c r="N153" i="1"/>
  <c r="F6" i="18" s="1"/>
  <c r="N152" i="1"/>
  <c r="F19" i="17" s="1"/>
  <c r="N151" i="1"/>
  <c r="F18" i="17" s="1"/>
  <c r="N150" i="1"/>
  <c r="F17" i="17" s="1"/>
  <c r="N149" i="1"/>
  <c r="F16" i="17" s="1"/>
  <c r="N148" i="1"/>
  <c r="F15" i="17" s="1"/>
  <c r="N147" i="1"/>
  <c r="F14" i="17" s="1"/>
  <c r="N146" i="1"/>
  <c r="F12" i="17" s="1"/>
  <c r="N145" i="1"/>
  <c r="F11" i="17" s="1"/>
  <c r="N144" i="1"/>
  <c r="F10" i="17" s="1"/>
  <c r="N143" i="1"/>
  <c r="F9" i="17" s="1"/>
  <c r="N142" i="1"/>
  <c r="F8" i="17" s="1"/>
  <c r="N141" i="1"/>
  <c r="F7" i="17" s="1"/>
  <c r="N140" i="1"/>
  <c r="F6" i="17" s="1"/>
  <c r="U134" i="1"/>
  <c r="U133" i="1"/>
  <c r="N18" i="1"/>
  <c r="F19" i="12" s="1"/>
  <c r="N17" i="1"/>
  <c r="F18" i="12" s="1"/>
  <c r="N16" i="1"/>
  <c r="F17" i="12" s="1"/>
  <c r="N14" i="1"/>
  <c r="F15" i="12" s="1"/>
  <c r="N13" i="1"/>
  <c r="F14" i="12" s="1"/>
  <c r="N12" i="1"/>
  <c r="F13" i="12" s="1"/>
  <c r="N11" i="1"/>
  <c r="F12" i="12" s="1"/>
  <c r="U19" i="1"/>
  <c r="G19" i="1" s="1"/>
  <c r="I20" i="12" s="1"/>
  <c r="G18" i="1"/>
  <c r="I19" i="12" s="1"/>
  <c r="U16" i="1"/>
  <c r="U9" i="1"/>
  <c r="N7" i="1"/>
  <c r="F8" i="12" s="1"/>
  <c r="N6" i="1"/>
  <c r="F7" i="12" s="1"/>
  <c r="U5" i="1"/>
  <c r="N5" i="1"/>
  <c r="F6" i="12" s="1"/>
  <c r="I142" i="1"/>
  <c r="K8" i="17" s="1"/>
  <c r="H142" i="1"/>
  <c r="J8" i="17" s="1"/>
  <c r="F142" i="1"/>
  <c r="H8" i="17" s="1"/>
  <c r="E142" i="1"/>
  <c r="G8" i="17" s="1"/>
  <c r="I19" i="1"/>
  <c r="K20" i="12" s="1"/>
  <c r="F19" i="1"/>
  <c r="H20" i="12" s="1"/>
  <c r="I18" i="1"/>
  <c r="K19" i="12" s="1"/>
  <c r="F18" i="1"/>
  <c r="H19" i="12" s="1"/>
  <c r="F17" i="1"/>
  <c r="H18" i="12" s="1"/>
  <c r="I16" i="1"/>
  <c r="K17" i="12" s="1"/>
  <c r="H16" i="1"/>
  <c r="J17" i="12" s="1"/>
  <c r="F16" i="1"/>
  <c r="H17" i="12" s="1"/>
  <c r="E16" i="1"/>
  <c r="G17" i="12" s="1"/>
  <c r="I5" i="1"/>
  <c r="K6" i="12" s="1"/>
  <c r="H5" i="1"/>
  <c r="J6" i="12" s="1"/>
  <c r="F5" i="1"/>
  <c r="H6" i="12" s="1"/>
  <c r="E5" i="1"/>
  <c r="G6" i="12" s="1"/>
  <c r="L15" i="1" l="1"/>
  <c r="G14" i="12"/>
  <c r="S6" i="1"/>
  <c r="S17" i="1"/>
  <c r="E17" i="1" s="1"/>
  <c r="G18" i="12" s="1"/>
  <c r="G9" i="1"/>
  <c r="I11" i="12" s="1"/>
  <c r="N9" i="1"/>
  <c r="F11" i="12" s="1"/>
  <c r="H11" i="1"/>
  <c r="J12" i="12" s="1"/>
  <c r="V6" i="1"/>
  <c r="H6" i="1" s="1"/>
  <c r="J7" i="12" s="1"/>
  <c r="I11" i="1"/>
  <c r="K12" i="12" s="1"/>
  <c r="W6" i="1"/>
  <c r="I6" i="1" s="1"/>
  <c r="K7" i="12" s="1"/>
  <c r="I13" i="1"/>
  <c r="E6" i="1"/>
  <c r="G7" i="12" s="1"/>
  <c r="F11" i="1"/>
  <c r="H12" i="12" s="1"/>
  <c r="T6" i="1"/>
  <c r="F6" i="1" s="1"/>
  <c r="H7" i="12" s="1"/>
  <c r="O15" i="1"/>
  <c r="H15" i="1" s="1"/>
  <c r="J16" i="12" s="1"/>
  <c r="M15" i="1"/>
  <c r="U156" i="1"/>
  <c r="U163" i="1"/>
  <c r="U157" i="1"/>
  <c r="U155" i="1"/>
  <c r="U162" i="1"/>
  <c r="U164" i="1"/>
  <c r="U169" i="1"/>
  <c r="U166" i="1"/>
  <c r="U154" i="1"/>
  <c r="U168" i="1"/>
  <c r="U165" i="1"/>
  <c r="U167" i="1"/>
  <c r="G141" i="1"/>
  <c r="I7" i="17" s="1"/>
  <c r="G143" i="1"/>
  <c r="I9" i="17" s="1"/>
  <c r="G147" i="1"/>
  <c r="I14" i="17" s="1"/>
  <c r="G151" i="1"/>
  <c r="I18" i="17" s="1"/>
  <c r="G140" i="1"/>
  <c r="I6" i="17" s="1"/>
  <c r="U142" i="1"/>
  <c r="G142" i="1" s="1"/>
  <c r="I8" i="17" s="1"/>
  <c r="G144" i="1"/>
  <c r="I10" i="17" s="1"/>
  <c r="G148" i="1"/>
  <c r="I15" i="17" s="1"/>
  <c r="G153" i="1"/>
  <c r="I6" i="18" s="1"/>
  <c r="G145" i="1"/>
  <c r="I11" i="17" s="1"/>
  <c r="G149" i="1"/>
  <c r="I16" i="17" s="1"/>
  <c r="G146" i="1"/>
  <c r="I12" i="17" s="1"/>
  <c r="G150" i="1"/>
  <c r="I17" i="17" s="1"/>
  <c r="G5" i="1"/>
  <c r="I6" i="12" s="1"/>
  <c r="U15" i="1"/>
  <c r="G16" i="1"/>
  <c r="I17" i="12" s="1"/>
  <c r="U11" i="1"/>
  <c r="U14" i="1"/>
  <c r="G14" i="1" s="1"/>
  <c r="I15" i="12" s="1"/>
  <c r="U13" i="1"/>
  <c r="G13" i="1" s="1"/>
  <c r="I14" i="12" s="1"/>
  <c r="U12" i="1"/>
  <c r="G12" i="1" s="1"/>
  <c r="I13" i="12" s="1"/>
  <c r="E11" i="1"/>
  <c r="G12" i="12" s="1"/>
  <c r="P15" i="1" l="1"/>
  <c r="I15" i="1" s="1"/>
  <c r="K16" i="12" s="1"/>
  <c r="K14" i="12"/>
  <c r="G11" i="1"/>
  <c r="I12" i="12" s="1"/>
  <c r="U17" i="1"/>
  <c r="G17" i="1" s="1"/>
  <c r="I18" i="12" s="1"/>
  <c r="U6" i="1"/>
  <c r="G6" i="1" s="1"/>
  <c r="I7" i="12" s="1"/>
  <c r="F15" i="1"/>
  <c r="H16" i="12" s="1"/>
  <c r="E15" i="1"/>
  <c r="G16" i="12" s="1"/>
  <c r="N15" i="1"/>
  <c r="G15" i="1" l="1"/>
  <c r="I16" i="12" s="1"/>
</calcChain>
</file>

<file path=xl/comments1.xml><?xml version="1.0" encoding="utf-8"?>
<comments xmlns="http://schemas.openxmlformats.org/spreadsheetml/2006/main">
  <authors>
    <author>Charles-Henri Boeur</author>
    <author>chamagne</author>
    <author>OS</author>
  </authors>
  <commentList>
    <comment ref="K16" authorId="0" shapeId="0">
      <text>
        <r>
          <rPr>
            <b/>
            <sz val="9"/>
            <color indexed="81"/>
            <rFont val="Tahoma"/>
            <family val="2"/>
          </rPr>
          <t>Charles-Henri Boeur:</t>
        </r>
        <r>
          <rPr>
            <sz val="9"/>
            <color indexed="81"/>
            <rFont val="Tahoma"/>
            <family val="2"/>
          </rPr>
          <t xml:space="preserve">
j'ai pris les chiffres pour l'ensemble des ménages. Tu confirmes qu'il ne fallait pas exclure les ménages collectifs?</t>
        </r>
      </text>
    </comment>
    <comment ref="D20" authorId="1" shapeId="0">
      <text>
        <r>
          <rPr>
            <b/>
            <sz val="9"/>
            <color indexed="81"/>
            <rFont val="Tahoma"/>
            <family val="2"/>
          </rPr>
          <t>4ème trimestre 2019</t>
        </r>
        <r>
          <rPr>
            <sz val="9"/>
            <color indexed="81"/>
            <rFont val="Tahoma"/>
            <family val="2"/>
          </rPr>
          <t xml:space="preserve">
</t>
        </r>
      </text>
    </comment>
    <comment ref="C22" authorId="0" shapeId="0">
      <text>
        <r>
          <rPr>
            <b/>
            <sz val="9"/>
            <color indexed="81"/>
            <rFont val="Tahoma"/>
            <family val="2"/>
          </rPr>
          <t>Charles-Henri Boeur:</t>
        </r>
        <r>
          <rPr>
            <sz val="9"/>
            <color indexed="81"/>
            <rFont val="Tahoma"/>
            <family val="2"/>
          </rPr>
          <t xml:space="preserve">
31/12/2018 pour Wallonie mais 2018 pour Belgique</t>
        </r>
      </text>
    </comment>
    <comment ref="C2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2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2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2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2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2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3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4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5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6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6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6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6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6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6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K65" authorId="0" shapeId="0">
      <text>
        <r>
          <rPr>
            <b/>
            <sz val="9"/>
            <color indexed="81"/>
            <rFont val="Tahoma"/>
            <family val="2"/>
          </rPr>
          <t>Charles-Henri Boeur:</t>
        </r>
        <r>
          <rPr>
            <sz val="9"/>
            <color indexed="81"/>
            <rFont val="Tahoma"/>
            <family val="2"/>
          </rPr>
          <t xml:space="preserve">
attention que j'ai K00-K93 et non 99</t>
        </r>
      </text>
    </comment>
    <comment ref="C6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6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6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K68" authorId="0" shapeId="0">
      <text>
        <r>
          <rPr>
            <b/>
            <sz val="9"/>
            <color indexed="81"/>
            <rFont val="Tahoma"/>
            <family val="2"/>
          </rPr>
          <t>Charles-Henri Boeur:</t>
        </r>
        <r>
          <rPr>
            <sz val="9"/>
            <color indexed="81"/>
            <rFont val="Tahoma"/>
            <family val="2"/>
          </rPr>
          <t xml:space="preserve">
attention que j'ai V01-Y98</t>
        </r>
      </text>
    </comment>
    <comment ref="C6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7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7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K71" authorId="0" shapeId="0">
      <text>
        <r>
          <rPr>
            <b/>
            <sz val="9"/>
            <color indexed="81"/>
            <rFont val="Tahoma"/>
            <family val="2"/>
          </rPr>
          <t>Charles-Henri Boeur:</t>
        </r>
        <r>
          <rPr>
            <sz val="9"/>
            <color indexed="81"/>
            <rFont val="Tahoma"/>
            <family val="2"/>
          </rPr>
          <t xml:space="preserve">
attention que j'ai V01-V99</t>
        </r>
      </text>
    </comment>
    <comment ref="C7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7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7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7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7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7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7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7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8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8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K81" authorId="0" shapeId="0">
      <text>
        <r>
          <rPr>
            <b/>
            <sz val="9"/>
            <color indexed="81"/>
            <rFont val="Tahoma"/>
            <family val="2"/>
          </rPr>
          <t>Charles-Henri Boeur:</t>
        </r>
        <r>
          <rPr>
            <sz val="9"/>
            <color indexed="81"/>
            <rFont val="Tahoma"/>
            <family val="2"/>
          </rPr>
          <t xml:space="preserve">
ici il s'agit du nombre de personnes qui prennent des médicaments antidiabétiques</t>
        </r>
      </text>
    </comment>
    <comment ref="C8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K82" authorId="0" shapeId="0">
      <text>
        <r>
          <rPr>
            <b/>
            <sz val="9"/>
            <color indexed="81"/>
            <rFont val="Tahoma"/>
            <family val="2"/>
          </rPr>
          <t>Charles-Henri Boeur:</t>
        </r>
        <r>
          <rPr>
            <sz val="9"/>
            <color indexed="81"/>
            <rFont val="Tahoma"/>
            <family val="2"/>
          </rPr>
          <t xml:space="preserve">
ici il s'agit du nombre de personnes qui prennent des médicaments antidiabétiques</t>
        </r>
      </text>
    </comment>
    <comment ref="C8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K83" authorId="0" shapeId="0">
      <text>
        <r>
          <rPr>
            <b/>
            <sz val="9"/>
            <color indexed="81"/>
            <rFont val="Tahoma"/>
            <family val="2"/>
          </rPr>
          <t>Charles-Henri Boeur:</t>
        </r>
        <r>
          <rPr>
            <sz val="9"/>
            <color indexed="81"/>
            <rFont val="Tahoma"/>
            <family val="2"/>
          </rPr>
          <t xml:space="preserve">
ici il s'agit du nombre de personnes qui prennent des médicaments antidiabétiques</t>
        </r>
      </text>
    </comment>
    <comment ref="C8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8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K85" authorId="0" shapeId="0">
      <text>
        <r>
          <rPr>
            <b/>
            <sz val="9"/>
            <color indexed="81"/>
            <rFont val="Tahoma"/>
            <family val="2"/>
          </rPr>
          <t>Charles-Henri Boeur:</t>
        </r>
        <r>
          <rPr>
            <sz val="9"/>
            <color indexed="81"/>
            <rFont val="Tahoma"/>
            <family val="2"/>
          </rPr>
          <t xml:space="preserve">
ici il s'agit du nombre de personnes qui prennent des médicaments antidiabétiques</t>
        </r>
      </text>
    </comment>
    <comment ref="C8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8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8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8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9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0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1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B120" authorId="2" shapeId="0">
      <text>
        <r>
          <rPr>
            <b/>
            <sz val="9"/>
            <color indexed="81"/>
            <rFont val="Tahoma"/>
            <family val="2"/>
          </rPr>
          <t>OS:</t>
        </r>
        <r>
          <rPr>
            <sz val="9"/>
            <color indexed="81"/>
            <rFont val="Tahoma"/>
            <family val="2"/>
          </rPr>
          <t xml:space="preserve">
Je ne trouve rien et Annick me dit qu'elle n'a pas connaissance que cet indicateur soit disponible</t>
        </r>
      </text>
    </comment>
    <comment ref="C12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2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22"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23"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24"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25"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B126" authorId="2" shapeId="0">
      <text>
        <r>
          <rPr>
            <b/>
            <sz val="9"/>
            <color indexed="81"/>
            <rFont val="Tahoma"/>
            <family val="2"/>
          </rPr>
          <t>OS:</t>
        </r>
        <r>
          <rPr>
            <sz val="9"/>
            <color indexed="81"/>
            <rFont val="Tahoma"/>
            <family val="2"/>
          </rPr>
          <t xml:space="preserve">
Je ne trouve rien et Annick me dit qu'elle n'a pas connaissance que cet indicateur soit disponible</t>
        </r>
      </text>
    </comment>
    <comment ref="C126"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27"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28"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29"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30"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C131" authorId="1" shapeId="0">
      <text>
        <r>
          <rPr>
            <b/>
            <sz val="9"/>
            <color indexed="81"/>
            <rFont val="Tahoma"/>
            <family val="2"/>
          </rPr>
          <t>Taux pour 100 000
Standardisé sur la population européenne type
Ages quinquenaux jusqu'à 85 ans et +</t>
        </r>
        <r>
          <rPr>
            <sz val="9"/>
            <color indexed="81"/>
            <rFont val="Tahoma"/>
            <family val="2"/>
          </rPr>
          <t xml:space="preserve">
</t>
        </r>
      </text>
    </comment>
    <comment ref="B135" authorId="2" shapeId="0">
      <text>
        <r>
          <rPr>
            <b/>
            <sz val="9"/>
            <color indexed="81"/>
            <rFont val="Tahoma"/>
            <family val="2"/>
          </rPr>
          <t>OS:</t>
        </r>
        <r>
          <rPr>
            <sz val="9"/>
            <color indexed="81"/>
            <rFont val="Tahoma"/>
            <family val="2"/>
          </rPr>
          <t xml:space="preserve">
Je ne trouve rien et Annick me dit qu'elle n'a pas connaissance que cet indicateur soit disponible</t>
        </r>
      </text>
    </comment>
    <comment ref="C139" authorId="1" shapeId="0">
      <text>
        <r>
          <rPr>
            <b/>
            <sz val="9"/>
            <color indexed="81"/>
            <rFont val="Tahoma"/>
            <family val="2"/>
          </rPr>
          <t xml:space="preserve">Au moins une nuit à l'hôpital
Taux pour 100 000
Standardisation sur la population européenne type  
</t>
        </r>
        <r>
          <rPr>
            <sz val="9"/>
            <color indexed="81"/>
            <rFont val="Tahoma"/>
            <family val="2"/>
          </rPr>
          <t xml:space="preserve">
</t>
        </r>
      </text>
    </comment>
    <comment ref="D139" authorId="0" shapeId="0">
      <text>
        <r>
          <rPr>
            <b/>
            <sz val="9"/>
            <color indexed="81"/>
            <rFont val="Tahoma"/>
            <family val="2"/>
          </rPr>
          <t>Charles-Henri Boeur:</t>
        </r>
        <r>
          <rPr>
            <sz val="9"/>
            <color indexed="81"/>
            <rFont val="Tahoma"/>
            <family val="2"/>
          </rPr>
          <t xml:space="preserve">
Taux standardisé = Il y a bien des dénominateurs mais ils sont calcués pour chaque tranche d'âge. Par conséquent, ils ne peuvent pas figurer dans ce tableau qui n'est adapté qu'aux taux bruts. Les taux standardisés sont calculés ailleurs. Idem lignes 8, 26 à 107 et 113 à 115</t>
        </r>
      </text>
    </comment>
    <comment ref="K140" authorId="0" shapeId="0">
      <text>
        <r>
          <rPr>
            <b/>
            <sz val="9"/>
            <color indexed="81"/>
            <rFont val="Tahoma"/>
            <family val="2"/>
          </rPr>
          <t>Charles-Henri Boeur:</t>
        </r>
        <r>
          <rPr>
            <sz val="9"/>
            <color indexed="81"/>
            <rFont val="Tahoma"/>
            <family val="2"/>
          </rPr>
          <t xml:space="preserve">
je dois m'arrêter à 64 ans</t>
        </r>
      </text>
    </comment>
    <comment ref="L140" authorId="0" shapeId="0">
      <text>
        <r>
          <rPr>
            <b/>
            <sz val="9"/>
            <color indexed="81"/>
            <rFont val="Tahoma"/>
            <family val="2"/>
          </rPr>
          <t>Charles-Henri Boeur:</t>
        </r>
        <r>
          <rPr>
            <sz val="9"/>
            <color indexed="81"/>
            <rFont val="Tahoma"/>
            <family val="2"/>
          </rPr>
          <t xml:space="preserve">
3336 selon cadastre AVIQ</t>
        </r>
      </text>
    </comment>
    <comment ref="K141" authorId="2" shapeId="0">
      <text>
        <r>
          <rPr>
            <b/>
            <sz val="9"/>
            <color indexed="81"/>
            <rFont val="Tahoma"/>
            <family val="2"/>
          </rPr>
          <t>OS:</t>
        </r>
        <r>
          <rPr>
            <sz val="9"/>
            <color indexed="81"/>
            <rFont val="Tahoma"/>
            <family val="2"/>
          </rPr>
          <t xml:space="preserve">
pas possible d'avoir par tranche d'âge pour l'AVIQ!!</t>
        </r>
      </text>
    </comment>
    <comment ref="K142" authorId="0" shapeId="0">
      <text>
        <r>
          <rPr>
            <b/>
            <sz val="9"/>
            <color indexed="81"/>
            <rFont val="Tahoma"/>
            <family val="2"/>
          </rPr>
          <t>Charles-Henri Boeur:</t>
        </r>
        <r>
          <rPr>
            <sz val="9"/>
            <color indexed="81"/>
            <rFont val="Tahoma"/>
            <family val="2"/>
          </rPr>
          <t xml:space="preserve">
JE PEUX AVOIR 55-64 ANS
IDEM REMARQUE SUPRA</t>
        </r>
      </text>
    </comment>
    <comment ref="C151" authorId="0" shapeId="0">
      <text>
        <r>
          <rPr>
            <b/>
            <sz val="9"/>
            <color indexed="81"/>
            <rFont val="Tahoma"/>
            <family val="2"/>
          </rPr>
          <t>Charles-Henri Boeur:</t>
        </r>
        <r>
          <rPr>
            <sz val="9"/>
            <color indexed="81"/>
            <rFont val="Tahoma"/>
            <family val="2"/>
          </rPr>
          <t xml:space="preserve">
pas d'équivalence?? Gériatrie en Belgique?voir fichier</t>
        </r>
      </text>
    </comment>
    <comment ref="C153" authorId="0" shapeId="0">
      <text>
        <r>
          <rPr>
            <b/>
            <sz val="9"/>
            <color indexed="81"/>
            <rFont val="Tahoma"/>
            <family val="2"/>
          </rPr>
          <t>Charles-Henri Boeur:</t>
        </r>
        <r>
          <rPr>
            <sz val="9"/>
            <color indexed="81"/>
            <rFont val="Tahoma"/>
            <family val="2"/>
          </rPr>
          <t xml:space="preserve">
trouver leslits agréées pour MR et MRS</t>
        </r>
      </text>
    </comment>
    <comment ref="K153" authorId="1" shapeId="0">
      <text>
        <r>
          <rPr>
            <b/>
            <sz val="9"/>
            <color indexed="81"/>
            <rFont val="Tahoma"/>
            <family val="2"/>
          </rPr>
          <t xml:space="preserve">France :
</t>
        </r>
        <r>
          <rPr>
            <sz val="9"/>
            <color indexed="81"/>
            <rFont val="Tahoma"/>
            <family val="2"/>
          </rPr>
          <t>EHPAD, EHPA, USLD</t>
        </r>
        <r>
          <rPr>
            <sz val="9"/>
            <color indexed="81"/>
            <rFont val="Tahoma"/>
            <family val="2"/>
          </rPr>
          <t xml:space="preserve">
Hebergement complet, accueil de jour et accueil temporaire</t>
        </r>
      </text>
    </comment>
    <comment ref="C154" authorId="0" shapeId="0">
      <text>
        <r>
          <rPr>
            <b/>
            <sz val="9"/>
            <color indexed="81"/>
            <rFont val="Tahoma"/>
            <family val="2"/>
          </rPr>
          <t>Charles-Henri Boeur:</t>
        </r>
        <r>
          <rPr>
            <sz val="9"/>
            <color indexed="81"/>
            <rFont val="Tahoma"/>
            <family val="2"/>
          </rPr>
          <t xml:space="preserve">
ATTENTION CHANGEMENT INTITULE!!!</t>
        </r>
      </text>
    </comment>
    <comment ref="C155" authorId="0" shapeId="0">
      <text>
        <r>
          <rPr>
            <b/>
            <sz val="9"/>
            <color indexed="81"/>
            <rFont val="Tahoma"/>
            <family val="2"/>
          </rPr>
          <t>Charles-Henri Boeur:</t>
        </r>
        <r>
          <rPr>
            <sz val="9"/>
            <color indexed="81"/>
            <rFont val="Tahoma"/>
            <family val="2"/>
          </rPr>
          <t xml:space="preserve">
ATTENTION CHANGEMENT INTITULE!!!</t>
        </r>
      </text>
    </comment>
    <comment ref="C156" authorId="0" shapeId="0">
      <text>
        <r>
          <rPr>
            <b/>
            <sz val="9"/>
            <color indexed="81"/>
            <rFont val="Tahoma"/>
            <family val="2"/>
          </rPr>
          <t>Charles-Henri Boeur:</t>
        </r>
        <r>
          <rPr>
            <sz val="9"/>
            <color indexed="81"/>
            <rFont val="Tahoma"/>
            <family val="2"/>
          </rPr>
          <t xml:space="preserve">
ATTENTION CHANGEMENT INTITULE!!!</t>
        </r>
      </text>
    </comment>
    <comment ref="C157" authorId="0" shapeId="0">
      <text>
        <r>
          <rPr>
            <b/>
            <sz val="9"/>
            <color indexed="81"/>
            <rFont val="Tahoma"/>
            <family val="2"/>
          </rPr>
          <t>Charles-Henri Boeur:</t>
        </r>
        <r>
          <rPr>
            <sz val="9"/>
            <color indexed="81"/>
            <rFont val="Tahoma"/>
            <family val="2"/>
          </rPr>
          <t xml:space="preserve">
ATTENTION CHANGEMENT INTITULE!!!</t>
        </r>
      </text>
    </comment>
    <comment ref="C158" authorId="0" shapeId="0">
      <text>
        <r>
          <rPr>
            <b/>
            <sz val="9"/>
            <color indexed="81"/>
            <rFont val="Tahoma"/>
            <family val="2"/>
          </rPr>
          <t>Charles-Henri Boeur:</t>
        </r>
        <r>
          <rPr>
            <sz val="9"/>
            <color indexed="81"/>
            <rFont val="Tahoma"/>
            <family val="2"/>
          </rPr>
          <t xml:space="preserve">
ATTENTION CHANGEMENT INTITULE!!!</t>
        </r>
      </text>
    </comment>
    <comment ref="C159" authorId="0" shapeId="0">
      <text>
        <r>
          <rPr>
            <b/>
            <sz val="9"/>
            <color indexed="81"/>
            <rFont val="Tahoma"/>
            <family val="2"/>
          </rPr>
          <t>Charles-Henri Boeur:</t>
        </r>
        <r>
          <rPr>
            <sz val="9"/>
            <color indexed="81"/>
            <rFont val="Tahoma"/>
            <family val="2"/>
          </rPr>
          <t xml:space="preserve">
ATTENTION CHANGEMENT INTITULE!!!</t>
        </r>
      </text>
    </comment>
    <comment ref="C160" authorId="0" shapeId="0">
      <text>
        <r>
          <rPr>
            <b/>
            <sz val="9"/>
            <color indexed="81"/>
            <rFont val="Tahoma"/>
            <family val="2"/>
          </rPr>
          <t>Charles-Henri Boeur:</t>
        </r>
        <r>
          <rPr>
            <sz val="9"/>
            <color indexed="81"/>
            <rFont val="Tahoma"/>
            <family val="2"/>
          </rPr>
          <t xml:space="preserve">
ATTENTION CHANGEMENT INTITULE!!!</t>
        </r>
      </text>
    </comment>
  </commentList>
</comments>
</file>

<file path=xl/comments2.xml><?xml version="1.0" encoding="utf-8"?>
<comments xmlns="http://schemas.openxmlformats.org/spreadsheetml/2006/main">
  <authors>
    <author>chamagne</author>
  </authors>
  <commentList>
    <comment ref="C22" authorId="0" shapeId="0">
      <text>
        <r>
          <rPr>
            <b/>
            <sz val="9"/>
            <color indexed="81"/>
            <rFont val="Tahoma"/>
            <family val="2"/>
          </rPr>
          <t>4ème trimestre 2019</t>
        </r>
        <r>
          <rPr>
            <sz val="9"/>
            <color indexed="81"/>
            <rFont val="Tahoma"/>
            <family val="2"/>
          </rPr>
          <t xml:space="preserve">
</t>
        </r>
      </text>
    </comment>
  </commentList>
</comments>
</file>

<file path=xl/comments3.xml><?xml version="1.0" encoding="utf-8"?>
<comments xmlns="http://schemas.openxmlformats.org/spreadsheetml/2006/main">
  <authors>
    <author>Charles-Henri Boeur</author>
  </authors>
  <commentList>
    <comment ref="C16" authorId="0" shapeId="0">
      <text>
        <r>
          <rPr>
            <b/>
            <sz val="9"/>
            <color indexed="81"/>
            <rFont val="Tahoma"/>
            <family val="2"/>
          </rPr>
          <t>Charles-Henri Boeur:</t>
        </r>
        <r>
          <rPr>
            <sz val="9"/>
            <color indexed="81"/>
            <rFont val="Tahoma"/>
            <family val="2"/>
          </rPr>
          <t xml:space="preserve">
Taux standardisé = Il y a bien des dénominateurs mais ils sont calcués pour chaque tranche d'âge. Par conséquent, ils ne peuvent pas figurer dans ce tableau qui n'est adapté qu'aux taux bruts. Les taux standardisés sont calculés ailleurs. Idem lignes 8, 26 à 107 et 113 à 115</t>
        </r>
      </text>
    </comment>
  </commentList>
</comments>
</file>

<file path=xl/comments4.xml><?xml version="1.0" encoding="utf-8"?>
<comments xmlns="http://schemas.openxmlformats.org/spreadsheetml/2006/main">
  <authors>
    <author>Charles-Henri Boeur</author>
  </authors>
  <commentList>
    <comment ref="D6" authorId="0" shapeId="0">
      <text>
        <r>
          <rPr>
            <b/>
            <sz val="9"/>
            <color indexed="81"/>
            <rFont val="Tahoma"/>
            <family val="2"/>
          </rPr>
          <t>Charles-Henri Boeur:</t>
        </r>
        <r>
          <rPr>
            <sz val="9"/>
            <color indexed="81"/>
            <rFont val="Tahoma"/>
            <family val="2"/>
          </rPr>
          <t xml:space="preserve">
3336 selon cadastre AVIQ</t>
        </r>
      </text>
    </comment>
  </commentList>
</comments>
</file>

<file path=xl/comments5.xml><?xml version="1.0" encoding="utf-8"?>
<comments xmlns="http://schemas.openxmlformats.org/spreadsheetml/2006/main">
  <authors>
    <author>chamagne</author>
  </authors>
  <commentList>
    <comment ref="C22" authorId="0" shapeId="0">
      <text>
        <r>
          <rPr>
            <b/>
            <sz val="9"/>
            <color indexed="81"/>
            <rFont val="Tahoma"/>
            <family val="2"/>
          </rPr>
          <t>4ème trimestre 2019</t>
        </r>
        <r>
          <rPr>
            <sz val="9"/>
            <color indexed="81"/>
            <rFont val="Tahoma"/>
            <family val="2"/>
          </rPr>
          <t xml:space="preserve">
</t>
        </r>
      </text>
    </comment>
  </commentList>
</comments>
</file>

<file path=xl/sharedStrings.xml><?xml version="1.0" encoding="utf-8"?>
<sst xmlns="http://schemas.openxmlformats.org/spreadsheetml/2006/main" count="2455" uniqueCount="492">
  <si>
    <t>Chapitre</t>
  </si>
  <si>
    <t>Activité</t>
  </si>
  <si>
    <t>Indicateur</t>
  </si>
  <si>
    <t>Versant français</t>
  </si>
  <si>
    <t>Versant belge</t>
  </si>
  <si>
    <t>Territoire Coprosepat</t>
  </si>
  <si>
    <t>Belgique</t>
  </si>
  <si>
    <t>France métropolitaine</t>
  </si>
  <si>
    <t>Environnement et cadre de vie</t>
  </si>
  <si>
    <t>Densité de population</t>
  </si>
  <si>
    <t>Site SEVESO</t>
  </si>
  <si>
    <t>Installations nucléaires</t>
  </si>
  <si>
    <t>Démographie</t>
  </si>
  <si>
    <t>Population totale</t>
  </si>
  <si>
    <t>Taux d'accroissement annuel moyen</t>
  </si>
  <si>
    <t>Pyramide des âges</t>
  </si>
  <si>
    <t>Part de la population âgée de moins de 20 ans</t>
  </si>
  <si>
    <t>Part de la population âgée de 60 à 79 ans</t>
  </si>
  <si>
    <t>Part de la population âgée de 80 ans ou plus</t>
  </si>
  <si>
    <t>Indice de vieillissement</t>
  </si>
  <si>
    <t>Evolution de la part des 80 ans et +</t>
  </si>
  <si>
    <t>% de ménages monoparentaux</t>
  </si>
  <si>
    <t>% de personnes vivant seules</t>
  </si>
  <si>
    <t>% de personnes vivant seules parmi les 80 ans ou plus</t>
  </si>
  <si>
    <t>% de personnes âgées de 80 ans ou plus vivant en établissement sanitaire ou social</t>
  </si>
  <si>
    <t>Socio-économique</t>
  </si>
  <si>
    <t>Taux de chômage</t>
  </si>
  <si>
    <t>Taux de pauvreté</t>
  </si>
  <si>
    <t>Mortalité</t>
  </si>
  <si>
    <t>Morbidité</t>
  </si>
  <si>
    <t>Prévention</t>
  </si>
  <si>
    <t>Taux de dépistage du cancer colorectal</t>
  </si>
  <si>
    <t>Consommation de soins</t>
  </si>
  <si>
    <t>% population ayant vu un médecin généraliste</t>
  </si>
  <si>
    <t>Personnes âgées dépendantes</t>
  </si>
  <si>
    <t>Estimation du nombre de personnes âgées dépendantes</t>
  </si>
  <si>
    <t>Santé des jeunes</t>
  </si>
  <si>
    <t>Professionnels de santé</t>
  </si>
  <si>
    <t>Densité en médecins généralistes de moins de 70 ans</t>
  </si>
  <si>
    <t>Densité en médecins généralistes de moins de 55 ans</t>
  </si>
  <si>
    <t>Proportions de médecins généralistes âgées de 55 à 69 ans</t>
  </si>
  <si>
    <t>Densité en cardiologues</t>
  </si>
  <si>
    <t>Densité en endocrinologues</t>
  </si>
  <si>
    <t>Densité en chirurgien-dentistes</t>
  </si>
  <si>
    <t>Etablissements de soins</t>
  </si>
  <si>
    <t>Densité en lits en médecine-chirurgie-obstétrique</t>
  </si>
  <si>
    <t>Densité en lits en maternité</t>
  </si>
  <si>
    <t>Densité en lits de psychiatrie adulte</t>
  </si>
  <si>
    <t>Densité en lits de psychiatrie juvénile</t>
  </si>
  <si>
    <t>Densité en lits de soins de suite et de réadaptation</t>
  </si>
  <si>
    <t>Etablissements possédant une activité de SMUR</t>
  </si>
  <si>
    <t>Offre de soins aux personnes âgées</t>
  </si>
  <si>
    <t>Densité en lits en établissement pour personnes âgées</t>
  </si>
  <si>
    <t>Offre de soins aux personnes handicapées</t>
  </si>
  <si>
    <t>Offre de soins liée aux addictions</t>
  </si>
  <si>
    <t>Etablissements accompagnant les personnes ayant une addiction</t>
  </si>
  <si>
    <t>Voir graphique</t>
  </si>
  <si>
    <t>Résultats</t>
  </si>
  <si>
    <t>Numérateur</t>
  </si>
  <si>
    <t>Dénominateur</t>
  </si>
  <si>
    <t>Données pour le calcul de l'indicateur dans l'ensemble du territoire</t>
  </si>
  <si>
    <t>Superficie</t>
  </si>
  <si>
    <t>Zone Coprosepat</t>
  </si>
  <si>
    <t>Population 2016</t>
  </si>
  <si>
    <t>Taux standardisé de mortalité générale des moins de 25 ans</t>
  </si>
  <si>
    <t>Pas de numérateur</t>
  </si>
  <si>
    <t>Pas de dénominateur</t>
  </si>
  <si>
    <t>Population 2011</t>
  </si>
  <si>
    <t>0-19 ans en 2016</t>
  </si>
  <si>
    <t>60-79 ans en 2016</t>
  </si>
  <si>
    <t>80 ans ou + en 2016</t>
  </si>
  <si>
    <t>65 ans ou + en 2016</t>
  </si>
  <si>
    <t>% 80 ans ou + en 2016</t>
  </si>
  <si>
    <t>% 80 ans ou + en 2011</t>
  </si>
  <si>
    <t>80 ans ou + en 2011</t>
  </si>
  <si>
    <t>Autres données de calcul</t>
  </si>
  <si>
    <t>Personnes seules en 2016</t>
  </si>
  <si>
    <t>Taux standardisé de mortalité générale.
 2 sexes réunis</t>
  </si>
  <si>
    <t>Taux standardisé de mortalité générale. 
Hommes</t>
  </si>
  <si>
    <t>Taux standardisé de mortalité générale. 
Femmes</t>
  </si>
  <si>
    <t>Taux standardisé de mortalité prématurée. 
2 sexes réunis</t>
  </si>
  <si>
    <t>Taux standardisé de mortalité prématurée. 
Hommes</t>
  </si>
  <si>
    <t>Taux standardisé de mortalité prématurée. 
Femmes</t>
  </si>
  <si>
    <t>Taux standardisé de mortalité par cancer. 
2 sexes réunis</t>
  </si>
  <si>
    <t>Taux standardisé de mortalité par cancer. 
Hommes</t>
  </si>
  <si>
    <t>Taux standardisé de mortalité par cancer. 
Femmes</t>
  </si>
  <si>
    <t>Taux standardisé de mortalité par cancer des voies aérodigestives supérieures. 
2 sexes réunis</t>
  </si>
  <si>
    <t>Taux standardisé de mortalité par cancer des voies aérodigestives supérieures. 
Hommes</t>
  </si>
  <si>
    <t>Taux standardisé de mortalité par cancer des voies aérodigestives supérieures. 
Femmes</t>
  </si>
  <si>
    <t>Taux standardisé de mortalité par cancer colorectal. 
2 sexes réunis</t>
  </si>
  <si>
    <t>Taux standardisé de mortalité par cancer colorectal. 
Hommes</t>
  </si>
  <si>
    <t>Taux standardisé de mortalité par cancer colorectal. 
Femmes</t>
  </si>
  <si>
    <t>Taux standardisé de mortalité par cancer du foie. 
2 sexes réunis</t>
  </si>
  <si>
    <t>Taux standardisé de mortalité par cancer du foie. 
Hommes</t>
  </si>
  <si>
    <t>Taux standardisé de mortalité par cancer du foie. 
Femmes</t>
  </si>
  <si>
    <t>Taux standardisé de mortalité par cancer de la trachée, des bronches et du poumon. 
2 sexes réunis</t>
  </si>
  <si>
    <t>Taux standardisé de mortalité par cancer de la trachée, des bronches et du poumon. 
Hommes</t>
  </si>
  <si>
    <t>Taux standardisé de mortalité par cancer de la trachée, des bronches et du poumon. 
Femmes</t>
  </si>
  <si>
    <t>Taux standardisé de mortalité par cancer du sein. 
Femmes</t>
  </si>
  <si>
    <t>Taux standardisé de mortalité par cancer de la prostate. 
Hommes</t>
  </si>
  <si>
    <t>Taux standardisé de mortalité par maladies cardiovasculaires. 
2 sexes réunis</t>
  </si>
  <si>
    <t>Taux standardisé de mortalité par maladies cardiovasculaires. 
Hommes</t>
  </si>
  <si>
    <t>Taux standardisé de mortalité par maladies cardiovasculaires. 
Femmes</t>
  </si>
  <si>
    <t>Taux standardisé de mortalité par cardiopathies ischémiques. 
2 sexes réunis</t>
  </si>
  <si>
    <t>Taux standardisé de mortalité par cardiopathies ischémiques. 
Hommes</t>
  </si>
  <si>
    <t>Taux standardisé de mortalité par cardiopathies ischémiques. 
Femmes</t>
  </si>
  <si>
    <t>Taux standardisé de mortalité par insuffisance cardiaque. 
2 sexes réunis</t>
  </si>
  <si>
    <t>Taux standardisé de mortalité par insuffisance cardiaque. 
Hommes</t>
  </si>
  <si>
    <t>Taux standardisé de mortalité par insuffisance cardiaque. 
Femmes</t>
  </si>
  <si>
    <t>Taux standardisé de mortalité par maladies vasculaires cérébrales. 
2 sexes réunis</t>
  </si>
  <si>
    <t>Taux standardisé de mortalité par maladies vasculaires cérébrales. 
Hommes</t>
  </si>
  <si>
    <t>Taux standardisé de mortalité par maladies vasculaires cérébrales. 
Femmes</t>
  </si>
  <si>
    <t>Taux standardisé de mortalité par maladies de l'appareil respiratoire. 
2 sexes réunis</t>
  </si>
  <si>
    <t>Taux standardisé de mortalité par maladies de l'appareil respiratoire. 
Hommes</t>
  </si>
  <si>
    <t>Taux standardisé de mortalité par maladies de l'appareil respiratoire. 
Femmes</t>
  </si>
  <si>
    <t>Taux standardisé de mortalité par maladies de l'appareil digestif. 
2 sexes réunis</t>
  </si>
  <si>
    <t>Taux standardisé de mortalité par maladies de l'appareil digestif. 
Hommes</t>
  </si>
  <si>
    <t>Taux standardisé de mortalité par maladies de l'appareil digestif. 
Femmes</t>
  </si>
  <si>
    <t>Taux standardisé de mortalité par causes externes. 
2 sexes réunis</t>
  </si>
  <si>
    <t>Taux standardisé de mortalité par causes externes. 
Hommes</t>
  </si>
  <si>
    <t>Taux standardisé de mortalité par causes externes. 
Femmes</t>
  </si>
  <si>
    <t>Taux standardisé de mortalité par accident de transport terrestre. 
2 sexes réunis</t>
  </si>
  <si>
    <t>Taux standardisé de mortalité par accident de transport terrestre. 
Hommes</t>
  </si>
  <si>
    <t>Taux standardisé de mortalité par accident de transport terrestre. 
Femmes</t>
  </si>
  <si>
    <t>Taux standardisé de mortalité par suicides. 
2 sexes réunis</t>
  </si>
  <si>
    <t>Taux standardisé de mortalité par suicides. 
Hommes</t>
  </si>
  <si>
    <t>Taux standardisé de mortalité par suicides. 
Femmes</t>
  </si>
  <si>
    <t>Taux standardisé de mortalité par chutes accidentelles. 
2 sexes réunis</t>
  </si>
  <si>
    <t>Taux standardisé de mortalité par chutes accidentelles. 
Hommes</t>
  </si>
  <si>
    <t>Taux standardisé de mortalité par chutes accidentelles. 
Femmes</t>
  </si>
  <si>
    <t>Taux standardisé de patients en ALD pour diabète. 
2 sexes réunis</t>
  </si>
  <si>
    <t>Taux standardisé de patients en ALD pour diabète. 
Hommes</t>
  </si>
  <si>
    <t>Taux standardisé de patients en ALD pour diabète. 
Femmes</t>
  </si>
  <si>
    <t>Taux standardisé de patients en ALD pour cancer des voies aérodigestives supérieures. 
2 sexes réunis</t>
  </si>
  <si>
    <t>Taux standardisé de patients en ALD pour cancer des voies aérodigestives supérieures. 
Hommes</t>
  </si>
  <si>
    <t>Taux standardisé de patients en ALD pour cancer des voies aérodigestives supérieures. 
Femmes</t>
  </si>
  <si>
    <t>Taux standardisé de patients en ALD pour cancer colorectal. 
2 sexes réunis</t>
  </si>
  <si>
    <t>Taux standardisé de patients en ALD pour cancer colorectal. 
Hommes</t>
  </si>
  <si>
    <t>Taux standardisé de patients en ALD pour cancer colorectal. 
Femmes</t>
  </si>
  <si>
    <t>Taux standardisé de patients en ALD pour cancer du foie. 
2 sexes réunis</t>
  </si>
  <si>
    <t>Taux standardisé de patients en ALD pour cancer du foie. 
Hommes</t>
  </si>
  <si>
    <t>Taux standardisé de patients en ALD pour cancer du foie. 
Femmes</t>
  </si>
  <si>
    <t>Taux standardisé de patients en ALD pour cancer du pancréas. 
2 sexes réunis</t>
  </si>
  <si>
    <t>Taux standardisé de patients en ALD pour cancer du pancréas. 
Hommes</t>
  </si>
  <si>
    <t>Taux standardisé de patients en ALD pour cancer du pancréas. 
Femmes</t>
  </si>
  <si>
    <t>Taux standardisé de patients en ALD pour cancer de la trachée, des bronches et du poumon. 
2 sexes réunis</t>
  </si>
  <si>
    <t>Taux standardisé de patients en ALD pour cancer de la trachée, des bronches et du poumon. 
Hommes</t>
  </si>
  <si>
    <t>Taux standardisé de patients en ALD pour cancer de la trachée, des bronches et du poumon. 
Femmes</t>
  </si>
  <si>
    <t>Taux standardisé de patients en ALD pour cancer du sein. 
Femmes</t>
  </si>
  <si>
    <t>Taux standardisé de patients en ALD pour cancer de la prostate. 
Hommes</t>
  </si>
  <si>
    <t>Taux standardisé de patients en ALD pour insuffisance cardiaque. 
2 sexes réunis</t>
  </si>
  <si>
    <t>Taux standardisé de patients en ALD pour insuffisance cardiaque. 
Hommes</t>
  </si>
  <si>
    <t>Taux standardisé de patients en ALD pour insuffisance cardiaque. 
Femmes</t>
  </si>
  <si>
    <t>Taux standardisé de patients en ALD pour insuffisance respiratoire. 
2 sexes réunis</t>
  </si>
  <si>
    <t>Taux standardisé de patients en ALD pour insuffisance respiratoire. 
Hommes</t>
  </si>
  <si>
    <t>Taux standardisé de patients en ALD pour insuffisance respiratoire. 
Femmes</t>
  </si>
  <si>
    <t>Personnes seules 80 ans et + en 2016</t>
  </si>
  <si>
    <t>80 ans ou + en établissement en 2016</t>
  </si>
  <si>
    <t>Ménages monoparentaux en 2016</t>
  </si>
  <si>
    <t>Ensemble des ménages en 2016</t>
  </si>
  <si>
    <t>Non diffusé</t>
  </si>
  <si>
    <t>Non calculable</t>
  </si>
  <si>
    <t>Taux standardisé de mortalité par accident de transport terrestre 15-24 ans</t>
  </si>
  <si>
    <t>Taux standardisé de mortalité par suicide 15-24 ans</t>
  </si>
  <si>
    <t>Nombre annuel de décès 2011-2015</t>
  </si>
  <si>
    <t>Nombre d'hospitalisations en 2016</t>
  </si>
  <si>
    <t>Population en 2016</t>
  </si>
  <si>
    <t>Médecins généralistes en 2019</t>
  </si>
  <si>
    <t>Médecins généralistes 55-69 ans en 2019</t>
  </si>
  <si>
    <t>Nombre de places</t>
  </si>
  <si>
    <t>Nombre d'établissements</t>
  </si>
  <si>
    <t>Médecins généralistes &lt; 55 ans</t>
  </si>
  <si>
    <t>Cardiologues</t>
  </si>
  <si>
    <t>Oncologues</t>
  </si>
  <si>
    <t>Endocrinologues</t>
  </si>
  <si>
    <t>Densité en oncologues</t>
  </si>
  <si>
    <t>Chirurgiens-dentistes</t>
  </si>
  <si>
    <t>Nombre de lits</t>
  </si>
  <si>
    <t>Taux standardisé de séjours hospitaliers de 1 à 24 ans</t>
  </si>
  <si>
    <t>Période</t>
  </si>
  <si>
    <t>2011-2016</t>
  </si>
  <si>
    <t>2019 T4</t>
  </si>
  <si>
    <t>2011-2015</t>
  </si>
  <si>
    <t>2017-2018</t>
  </si>
  <si>
    <t>Population 1er janvier 2016</t>
  </si>
  <si>
    <t>Taux standardisé de mortalité par cancer du pancréas 2 sexes réunis</t>
  </si>
  <si>
    <t>Taux standardisé de mortalité par cancer du pancréas Hommes</t>
  </si>
  <si>
    <t>Taux standardisé de mortalité par cancer du pancréas Femmes
Femmes</t>
  </si>
  <si>
    <t xml:space="preserve">Médecins généralistes &lt; 70 ans </t>
  </si>
  <si>
    <t>Densité en places agréés dans les services résidentiels pour adultes</t>
  </si>
  <si>
    <t>Densité en places agréés dans les services d'accueil de jour pour jeunes</t>
  </si>
  <si>
    <t>Densité en places agréés dans les services résidentiels de nut pour adultes</t>
  </si>
  <si>
    <t>Densité en places agréés dans les services d'accueil de jour pour adultes</t>
  </si>
  <si>
    <t>Densité en places agréés dans les services de logements supervisés</t>
  </si>
  <si>
    <t>Densité en places agréés dans les services résidentiels de jour</t>
  </si>
  <si>
    <t>Densité en places agréés dans les services d'accueil familial</t>
  </si>
  <si>
    <t>Densité en places dans les service d'aide de la vie journalière</t>
  </si>
  <si>
    <t>PAS ENCORE TROUVE</t>
  </si>
  <si>
    <t>Nombre prévalents au 31-12-2017</t>
  </si>
  <si>
    <t>TROP DIFFICLE A OBTENIR</t>
  </si>
  <si>
    <t>Densité en places dans les centres de formation pour personnes handicapées</t>
  </si>
  <si>
    <t>Densité en places d'établissements d'aides par le travail destinées aux handicapés</t>
  </si>
  <si>
    <t>Densité en lits d'établissements pour enfants handicapés en institut médico éducatif</t>
  </si>
  <si>
    <t>Densité en lits d'établissements pour enfants handicapés en institut thérapeutique éducatif et pédagogique</t>
  </si>
  <si>
    <t>Densité en lits d'établissements pour enfants polyhandicapés</t>
  </si>
  <si>
    <t>Densité en lits d'établissements pour enfants handicapés en institut d'éducation motrice</t>
  </si>
  <si>
    <t>Densité en lits d'établissements pour enfants handicapés en établissement pour jeunes déficients sensoriels</t>
  </si>
  <si>
    <t>Taux standardisé de patients prévalents depuis 5 ans pour diabète. 
Femmes</t>
  </si>
  <si>
    <t>Taux standardisé de patients prévalents depuis 5 ans pour cancer des voies aérodigestives supérieures. 
2 sexes réunis</t>
  </si>
  <si>
    <t>Taux standardisé de patients prévalents depuis 5 ans pour cancer des voies aérodigestives supérieures. 
Hommes</t>
  </si>
  <si>
    <t>Taux standardisé de patients prévalents depuis 5 ans pour cancer des voies aérodigestives supérieures. 
Femmes</t>
  </si>
  <si>
    <t>Taux standardisé de patients prévalents depuis 5 ans pour cancer colorectal. 
2 sexes réunis</t>
  </si>
  <si>
    <t>Taux standardisé de patients prévalents depuis 5 ans pour cancer colorectal. 
Hommes</t>
  </si>
  <si>
    <t>Taux standardisé de patients prévalents depuis 5 ans pour cancer colorectal. 
Femmes</t>
  </si>
  <si>
    <t>Taux standardisé de patients prévalents depuis 5 ans pour cancer du foie. 
2 sexes réunis</t>
  </si>
  <si>
    <t>Taux standardisé de patients prévalents depuis 5 ans pour cancer du foie. 
Hommes</t>
  </si>
  <si>
    <t>Taux standardisé de patients prévalents depuis 5 ans pour cancer du foie. 
Femmes</t>
  </si>
  <si>
    <t>Taux standardisé de patients prévalents depuis 5 ans pour cancer du pancréas. 
2 sexes réunis</t>
  </si>
  <si>
    <t>Taux standardisé de patients prévalents depuis 5 ans pour cancer du pancréas. 
Hommes</t>
  </si>
  <si>
    <t>Taux standardisé de patients prévalents depuis 5 ans pour cancer du pancréas. 
Femmes</t>
  </si>
  <si>
    <t>Taux standardisé de patients prévalents depuis 5 ans pour cancer de la trachée, des bronches et du poumon. 
2 sexes réunis</t>
  </si>
  <si>
    <t>Taux standardisé de patients prévalents depuis 5 ans pour cancer de la trachée, des bronches et du poumon. 
Hommes</t>
  </si>
  <si>
    <t>Taux standardisé de patients prévalents depuis 5 ans pour cancer de la trachée, des bronches et du poumon. 
Femmes</t>
  </si>
  <si>
    <t>Taux standardisé de patients prévalents depuis 5 ans pour cancer du sein. 
Femmes</t>
  </si>
  <si>
    <t>Taux standardisé de patients prévalents depuis 5 ans pour cancer de la prostate. 
Hommes</t>
  </si>
  <si>
    <t>Taux standardisé de patients prévalents depuis 5 ans pour insuffisance cardiaque. 
2 sexes réunis</t>
  </si>
  <si>
    <t>Taux standardisé de patients prévalents depuis 5 ans pour insuffisance cardiaque. 
Hommes</t>
  </si>
  <si>
    <t>Taux standardisé de patients prévalents depuis 5 ans pour insuffisance cardiaque. 
Femmes</t>
  </si>
  <si>
    <t>Taux standardisé de patients prévalents depuis 5 ans pour insuffisance respiratoire. 
2 sexes réunis</t>
  </si>
  <si>
    <t>Taux standardisé de patients prévalents depuis 5 ans pour insuffisance respiratoire. 
Hommes</t>
  </si>
  <si>
    <t>Taux standardisé de patients prévalents depuis 5 ans pour insuffisance respiratoire. 
Femmes</t>
  </si>
  <si>
    <t>Densité en places dans les foyers pour personnes handicapées</t>
  </si>
  <si>
    <t>Taux standardisé de patients prévalents depuis 5 ans pour diabète. Hommes
Hommes</t>
  </si>
  <si>
    <t>Indicateur français uniquement</t>
  </si>
  <si>
    <t>Taux standardisé de patients prévalents depuis 5 ans pour diabète. 2 sexes réunis</t>
  </si>
  <si>
    <t>Nombre prévalents au 31-12-2018</t>
  </si>
  <si>
    <t>Population moins de 20 ans</t>
  </si>
  <si>
    <t>Population âgée de 20 ans ou plus</t>
  </si>
  <si>
    <t>Demande effectuée…en attente de réponse</t>
  </si>
  <si>
    <t>A étudier via un autre indicateur</t>
  </si>
  <si>
    <t>INDICATEURS SOCIO-DEMOGRAPHIQUES</t>
  </si>
  <si>
    <t>Précarité économique</t>
  </si>
  <si>
    <r>
      <t>INDICATEURS D'</t>
    </r>
    <r>
      <rPr>
        <b/>
        <sz val="11"/>
        <color theme="0"/>
        <rFont val="Calibri"/>
        <family val="2"/>
      </rPr>
      <t>É</t>
    </r>
    <r>
      <rPr>
        <b/>
        <sz val="11"/>
        <color theme="0"/>
        <rFont val="Calibri"/>
        <family val="2"/>
        <scheme val="minor"/>
      </rPr>
      <t>TAT DE SANTÉ</t>
    </r>
  </si>
  <si>
    <t>France</t>
  </si>
  <si>
    <t>Terr. Coprosepat</t>
  </si>
  <si>
    <t>Ensemble</t>
  </si>
  <si>
    <t>Nombre</t>
  </si>
  <si>
    <t>Taux</t>
  </si>
  <si>
    <t>Mortalité (Taux standardisés)</t>
  </si>
  <si>
    <t>OFFRE DE SOINS</t>
  </si>
  <si>
    <t>2016-2017</t>
  </si>
  <si>
    <t>Taux de bénéficiaires du RIS / 18-64 ans</t>
  </si>
  <si>
    <t>Population couverte par le RSA</t>
  </si>
  <si>
    <t>Taux de chômage*</t>
  </si>
  <si>
    <t>Taux de pauvreté*</t>
  </si>
  <si>
    <t>* : Pour le territoire Coprosepat français, les taux sont estimés à partir des taux observés dans les espaces géographiques constituant ce territoire</t>
  </si>
  <si>
    <t>Indicateur français</t>
  </si>
  <si>
    <t>Indicateur belge</t>
  </si>
  <si>
    <t>Sans objet</t>
  </si>
  <si>
    <t>Non disponible</t>
  </si>
  <si>
    <t>Taux de dépistage du cancer du sein 50-69 ans.
Individuel ou organisé</t>
  </si>
  <si>
    <t>National</t>
  </si>
  <si>
    <t>France metrop.</t>
  </si>
  <si>
    <t>2 sexes réunis</t>
  </si>
  <si>
    <t>Hommes</t>
  </si>
  <si>
    <t>Femmes</t>
  </si>
  <si>
    <t>Générale</t>
  </si>
  <si>
    <t>Prématurée</t>
  </si>
  <si>
    <t>2 sexes réunis
Belgique</t>
  </si>
  <si>
    <t>2 sexes réunis
France</t>
  </si>
  <si>
    <t>Hommes
Belgique</t>
  </si>
  <si>
    <t>Hommes
France</t>
  </si>
  <si>
    <t>Femmes
Belgique</t>
  </si>
  <si>
    <t>Femmes
France</t>
  </si>
  <si>
    <t>Diabète</t>
  </si>
  <si>
    <t xml:space="preserve">Cancer des voies aérodigestives supérieures. 
</t>
  </si>
  <si>
    <t xml:space="preserve">Cancer colorectal. 
</t>
  </si>
  <si>
    <t xml:space="preserve">Cancer du foie. 
</t>
  </si>
  <si>
    <t xml:space="preserve">Cancer du pancréas. 
</t>
  </si>
  <si>
    <t xml:space="preserve">Cancer de la trachée, des bronches et du poumon. 
</t>
  </si>
  <si>
    <t xml:space="preserve">Cancer du sein. 
</t>
  </si>
  <si>
    <t xml:space="preserve">Cancer de la prostate. 
</t>
  </si>
  <si>
    <t xml:space="preserve">Insuffisance cardiaque. 
</t>
  </si>
  <si>
    <t xml:space="preserve">Insuffisance respiratoire. 
</t>
  </si>
  <si>
    <t xml:space="preserve">Cancer. 
</t>
  </si>
  <si>
    <t>Cancer du pancréas</t>
  </si>
  <si>
    <t xml:space="preserve">Maladies cardiovasculaires. 
</t>
  </si>
  <si>
    <t xml:space="preserve">Cardiopathies ischémiques. 
</t>
  </si>
  <si>
    <t xml:space="preserve">Maladies vasculaires cérébrales. 
</t>
  </si>
  <si>
    <t xml:space="preserve">Maladies de l'appareil respiratoire. 
</t>
  </si>
  <si>
    <t xml:space="preserve">Maladies de l'appareil digestif. 
</t>
  </si>
  <si>
    <t xml:space="preserve">Causes externes. 
</t>
  </si>
  <si>
    <t xml:space="preserve">Accident de transport terrestre. 
</t>
  </si>
  <si>
    <t xml:space="preserve">Suicides. 
</t>
  </si>
  <si>
    <t xml:space="preserve">Chutes accidentelles. 
</t>
  </si>
  <si>
    <t>Significativité</t>
  </si>
  <si>
    <t>COPROSEPAT : portrait de territoire</t>
  </si>
  <si>
    <t>CADRAGE SOCIO-DEMOGRAPHIQUE</t>
  </si>
  <si>
    <t>Indicateurs</t>
  </si>
  <si>
    <t>Métadonnées</t>
  </si>
  <si>
    <t>Sommaire</t>
  </si>
  <si>
    <t>Description des indicateurs</t>
  </si>
  <si>
    <t>Accès aux données</t>
  </si>
  <si>
    <r>
      <rPr>
        <b/>
        <sz val="16"/>
        <color theme="0"/>
        <rFont val="Calibri"/>
        <family val="2"/>
      </rPr>
      <t>É</t>
    </r>
    <r>
      <rPr>
        <b/>
        <sz val="16"/>
        <color theme="0"/>
        <rFont val="Calibri"/>
        <family val="2"/>
        <scheme val="minor"/>
      </rPr>
      <t>TAT DE SANTÉ</t>
    </r>
  </si>
  <si>
    <t>Sources belges</t>
  </si>
  <si>
    <t>Sources françaises</t>
  </si>
  <si>
    <t>Définition belge</t>
  </si>
  <si>
    <t>Définition française</t>
  </si>
  <si>
    <t>Mode de calcul</t>
  </si>
  <si>
    <t>SPF-Economie-DGS</t>
  </si>
  <si>
    <t>https://www.seveso.be/fr</t>
  </si>
  <si>
    <t>SPF Economie-DGS</t>
  </si>
  <si>
    <t>SPF-Economie DGS</t>
  </si>
  <si>
    <t>Statbel</t>
  </si>
  <si>
    <t xml:space="preserve">Statbel </t>
  </si>
  <si>
    <t>Iweps, StatBel, SPP-IS</t>
  </si>
  <si>
    <t>Insee (Recensement), IGN</t>
  </si>
  <si>
    <t>Institut de radioprotection et de sureté nucléaire (IRSN)</t>
  </si>
  <si>
    <t>Agence Fédérale du Contrôle Nucléaire (AFCN)</t>
  </si>
  <si>
    <t>BRGM (Installation classées pour la protectio  de l'environnement, ICPE)</t>
  </si>
  <si>
    <t>Insee (Recensement</t>
  </si>
  <si>
    <t>STMT, Pôle Emploi-Dares</t>
  </si>
  <si>
    <t>Insee, DGFiP, FiLoSoFi</t>
  </si>
  <si>
    <t>CNAF, CCMSA</t>
  </si>
  <si>
    <t>Sciensano-SPMA</t>
  </si>
  <si>
    <t>Inserm (CépiDC)</t>
  </si>
  <si>
    <t>CnamTS, MSA, RSI</t>
  </si>
  <si>
    <t>Belgian cancer registry</t>
  </si>
  <si>
    <t>Agence Intermutualiste (IMA)</t>
  </si>
  <si>
    <t>SNDS (DCIRS)</t>
  </si>
  <si>
    <t>Enquêtes CARE et EHPA, Insee (Recensement)</t>
  </si>
  <si>
    <t>Atih (PMSI-MCO)</t>
  </si>
  <si>
    <t>Indicateurs existant uniquement en Belgique</t>
  </si>
  <si>
    <t>Indicateurs existant uniquement en France</t>
  </si>
  <si>
    <t>Taux en caractère gras : Taux significativement différent du taux national (P&lt;0,05)</t>
  </si>
  <si>
    <t>Indicateur inexistant</t>
  </si>
  <si>
    <t xml:space="preserve">Cadasre de l'Aviq </t>
  </si>
  <si>
    <t>Statistiques annuelles des professionnels de soins de santé</t>
  </si>
  <si>
    <t>RPPS</t>
  </si>
  <si>
    <t>SPF Santé Etablissements de soins</t>
  </si>
  <si>
    <t>Aviq (Wallonie) et SPF Santé Publique (Belgique)</t>
  </si>
  <si>
    <t>DREES (SAE)</t>
  </si>
  <si>
    <t>Ministère des solidarités et de la santé (FINESS)</t>
  </si>
  <si>
    <t>Aviq</t>
  </si>
  <si>
    <t>Rapport bisannuel des établissements d'accueil pour aînés</t>
  </si>
  <si>
    <t>Population par kilomètre carré</t>
  </si>
  <si>
    <t>Population / surface (km2)</t>
  </si>
  <si>
    <t>Sites classés selon la directive européenne SEVESO en niveau bas ou en niveau haut.
Il s'agit de sites industriels présentant un risque d'accident majeur pouvant impacter la santé des populations</t>
  </si>
  <si>
    <t>Tous les sites nucléaires sont inclus : Sites de productions et sites de stockage</t>
  </si>
  <si>
    <t>Ensemble de la population</t>
  </si>
  <si>
    <t>Evolution annuelle de la population entre 2011-2016 en %</t>
  </si>
  <si>
    <t>Part de la population âgée de 60 à 79 ans dans l'ensemble de la population</t>
  </si>
  <si>
    <t>Part de la population âgée de 0 à 19 ans dans l'ensemble de la population</t>
  </si>
  <si>
    <t>Part de la population âgée de 80 ans ou plus dans l'ensemble de la population</t>
  </si>
  <si>
    <t>Rapport entre la population âgée de 65 ans ou plus et la population âgée de 0 à 19 ans</t>
  </si>
  <si>
    <t>Sites SEVESO / Population x 1 000 000</t>
  </si>
  <si>
    <t>Pas de taux calculé. Seul le nombre de sites est indiqué</t>
  </si>
  <si>
    <r>
      <t>(Population 2016 / Population 2011)</t>
    </r>
    <r>
      <rPr>
        <vertAlign val="superscript"/>
        <sz val="11"/>
        <color theme="1"/>
        <rFont val="Calibri"/>
        <family val="2"/>
        <scheme val="minor"/>
      </rPr>
      <t>1/5</t>
    </r>
    <r>
      <rPr>
        <sz val="11"/>
        <color theme="1"/>
        <rFont val="Calibri"/>
        <family val="2"/>
        <scheme val="minor"/>
      </rPr>
      <t xml:space="preserve"> - 1</t>
    </r>
  </si>
  <si>
    <t>Population 0-19 ans / Population totale</t>
  </si>
  <si>
    <t>Population 60-79 ans / Population totale</t>
  </si>
  <si>
    <t>Population 80 ans ou plus / Population totale</t>
  </si>
  <si>
    <t>Population 0-19 ans / Population 65 ans ou plus</t>
  </si>
  <si>
    <t>Ménages monoparentaux / Ménages totaux</t>
  </si>
  <si>
    <t>Evolution du taux de personnes âgées de 80 ans ou plus entre 2011 et 2016</t>
  </si>
  <si>
    <t>(Part des 80 ans ou plus en 2016) - (Part des 80 ans ou plus en 2011)</t>
  </si>
  <si>
    <t>Famille comprenant un parent isolé et un ou plusieurs enfants (n'ayant pas d'enfants)</t>
  </si>
  <si>
    <t>Population vivant seule parmi l'ensemble dela population âgée de 80 ans ou plus</t>
  </si>
  <si>
    <t>80 ans ou plus vivant seul / Population âgée de 80 ans ou plus</t>
  </si>
  <si>
    <t>Population vivant seule parmi l'ensemble dela population</t>
  </si>
  <si>
    <t>Population vivant seule / Population totale</t>
  </si>
  <si>
    <t>80 ans ou plus vivant en établissement / Population âgée de 80 ans ou plus</t>
  </si>
  <si>
    <t>Population vivant en établissement sanitaire ou social : Service de moyen ou long séjour, EHPAD, foyer ou résidence sociale</t>
  </si>
  <si>
    <t>Population sans emploi selon la définition du Bureau International du Travail (BIT) : Personnes sans emploi, à la recherche d'un emploi et disponible pour occuper un emploi.
Nombre des 15 ans ou plus provenant de l'Enquête Emploi de l'Insee (s'inscrivant dans le cadre de l'EFT) ventilés par zone d'emploi en fonction de la répartition des DEFM de catégorie A</t>
  </si>
  <si>
    <t>Population sans emploi selon la définition du Bureau International du Travail (BIT) : Personnes sans emploi, à la recherche d'un emploi et disponible pour occuper un emploi.
Nombre des 15-64 ans provenant des données administratives (Comptes de l'emploi) calibrées sur l'Enquête des Forces de Travail (EFT) d'Eurostat</t>
  </si>
  <si>
    <t>Chômeurs / Population active</t>
  </si>
  <si>
    <t>Population vivant dans un ménage pauvre / Population totale</t>
  </si>
  <si>
    <t>Population appartenant à un ménage dont le revenu disponible (revenu déclaré - impôts + minima sociaux) par unité de consommation est inférieur à 60% du revenu disponible médian
La population prise en compte est la population connue par la Direction Générale des impôts</t>
  </si>
  <si>
    <t>Bénéficiaires du RIS / Population 18-64 ans</t>
  </si>
  <si>
    <t>Population couverte par le RSA / Population totale</t>
  </si>
  <si>
    <t>RSA (Revenu de solidarité active) : Aide destinée aux personnes sans ressources. Le RSA est ouvert aux personnes âgées de 25 ans ou plus et aux jeunes actifs de 18 à 25 ans s'ils sont parents isolés ou s'ils justifient d'une certaine durée d'activité professionnelle.
Cette aide est destinée aux personnes en âge d'être actif. Les personnes à la retraite sont exclues (elles peuvent bénéficier du minimum vieillesse) et les personnes présentant un handicap sont également exclues (elles peuvent bénéficier de l'AAH si elles ot de faibles revenus).
Les personnes couvertes sont les bénéficiaires du RSA et les membres de leur famille</t>
  </si>
  <si>
    <t>RIS (Revenu d'intégration sociale) : Revenu minimu accordé par le CPAS à certaines conditions aux personnes ne disposant pas de ressources suffisantes et qui ne peuvent pas se les procurer</t>
  </si>
  <si>
    <t>Taux pour 100 000 habitants, standardisé sur la répartition par âge quinquennale de la population de référence européenne 2013</t>
  </si>
  <si>
    <t>Toutes causes de décès et tous âges</t>
  </si>
  <si>
    <t>Toutes causes de décès avant 65 ans</t>
  </si>
  <si>
    <t xml:space="preserve">Cancer
</t>
  </si>
  <si>
    <t>Causes principales de décès classés selon la 10ème classification internationale des maladies (CIM 10 - ICD 10) en : C00-C97</t>
  </si>
  <si>
    <t>Causes principales de décès classés selon la 10ème classification internationale des maladies (CIM 10 - ICD 10) en : C00-C15, C32</t>
  </si>
  <si>
    <t>Causes principales de décès classés selon la 10ème classification internationale des maladies (CIM 10 - ICD 10) en : C18-C21</t>
  </si>
  <si>
    <t>Causes principales de décès classés selon la 10ème classification internationale des maladies (CIM 10 - ICD 10) en : C22</t>
  </si>
  <si>
    <t>Causes principales de décès classés selon la 10ème classification internationale des maladies (CIM 10 - ICD 10) en : C25</t>
  </si>
  <si>
    <t>Causes principales de décès classés selon la 10ème classification internationale des maladies (CIM 10 - ICD 10) en : C33-C34</t>
  </si>
  <si>
    <t>Causes principales de décès classés selon la 10ème classification internationale des maladies (CIM 10 - ICD 10) en : C50</t>
  </si>
  <si>
    <t>Causes principales de décès classés selon la 10ème classification internationale des maladies (CIM 10 - ICD 10) en : C61</t>
  </si>
  <si>
    <t>Causes principales de décès classés selon la 10ème classification internationale des maladies (CIM 10 - ICD 10) en : I00-I99</t>
  </si>
  <si>
    <t>Causes principales de décès classés selon la 10ème classification internationale des maladies (CIM 10 - ICD 10) en : I20-I25</t>
  </si>
  <si>
    <t>Causes principales de décès classés selon la 10ème classification internationale des maladies (CIM 10 - ICD 10) en : I50</t>
  </si>
  <si>
    <t>Causes principales de décès classés selon la 10ème classification internationale des maladies (CIM 10 - ICD 10) en : I60-I69</t>
  </si>
  <si>
    <t>Causes principales de décès classés selon la 10ème classification internationale des maladies (CIM 10 - ICD 10) en : J00-J99</t>
  </si>
  <si>
    <t>Causes principales de décès classés selon la 10ème classification internationale des maladies (CIM 10 - ICD 10) en : K00-K99</t>
  </si>
  <si>
    <t>Causes principales de décès classés selon la 10ème classification internationale des maladies (CIM 10 - ICD 10) en : V00-Y98</t>
  </si>
  <si>
    <t>Causes principales de décès classés selon la 10ème classification internationale des maladies (CIM 10 - ICD 10) en : V00-V89</t>
  </si>
  <si>
    <t>Causes principales de décès classés selon la 10ème classification internationale des maladies (CIM 10 - ICD 10) en : X60-X84</t>
  </si>
  <si>
    <t>Causes principales de décès classés selon la 10ème classification internationale des maladies (CIM 10 - ICD 10) en : W00-W19</t>
  </si>
  <si>
    <t>Prévalence (nombres de personnes atteintes d'une pathologie) pour 100 000 habitants, standardisé sur la répartition par âge quinquennale de la population de référence européenne 2013</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</si>
  <si>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 diabète est identifié à partir de la 10ème classification internationale des maladies par les codes : E10-E14</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</si>
  <si>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 cancer des VADS (voies aérodigestives supérieures) est identifié à partir de la 10 ème classification internationale des maladies par les codes : C00-C15, C32</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</si>
  <si>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Les cancers colorectaux sont identifiés à partir de la 10 ème classification internationale des maladies par les codes : C18-C21</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</si>
  <si>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Les cancers de la trachée, des bronches et du poumon sont identifiés à partir de la 10 ème classification internationale des maladies par les codes : C33-C34</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</si>
  <si>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Les insuffisances cardiaques sont identifiées à partir de la 10 ème classification internationale des maladies par les codes : I50</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</si>
  <si>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Les insuffisances respiratoires sont identifiées à partir de la 10 ème classification internationale des maladies par les codes : J40-J44</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</si>
  <si>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 cancer du foie et des voies biliaires intrahépatiques est identifié à partir de la 10 ème classification internationale des maladies par les codes : C22</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</si>
  <si>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 cancer du pancréas est identifié à partir de la 10 ème classification internationale des maladies par les codes : C25</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</si>
  <si>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 cancer du sein est identifié à partir de la 10 ème classification internationale des maladies par les codes : C50</t>
  </si>
  <si>
    <t>Les personnes prises en charge dans le cadre d'une affection de longue durée (ALD)  bénéficient de l'exonération du ticket modérateur pour tous les frais liés à la maladie. La reconnaissance d'une pathologie en ALD est effectuée par l'assurance maladie suite à une demande réalisée par le médecin. Or, une partie de la population atteinte d'une pathologie entrant dans le cadre d'une ALD n'est pas couverte par une ALD. Ainsi, le nombre de personnes couvertes par une ALD est inférieur au nombre de personnes réellement atteintes de cette pathologie
Le cancer de la prostate est identifié à partir de la 10 ème classification internationale des maladies par les codes : C61</t>
  </si>
  <si>
    <t>Les personnes diabétiques sont les bénéficiaires de l'assurance soins de santé obligatoire prenant des médicaments antidiabétiques (ATC A10) ou pris en charge dans une convention diabétique, un passeport diabète ou un trajet de soins diabète</t>
  </si>
  <si>
    <t>Personnes atteintes d'un cancer depuis moins de 10 ans, identifiées par le registre du cancer</t>
  </si>
  <si>
    <t>Territoire couvert par le projet Coprosepat</t>
  </si>
  <si>
    <t>Femmes 50-69 ans dépistées / Femmes 50-69 ans bénéficiaires de l'assurance maladie</t>
  </si>
  <si>
    <t>Femmes âgées de 50 à 69 ans ayant eu au moins au moins un mammotest ou une mammographie diagnostique au cours des 2 années</t>
  </si>
  <si>
    <t>Femmes âgées de 50 à 69 ans ayant participé, soit un à dépistage individuel du cancer du sein, soit un à dépistage organisé au cours des 2 années
Codes CCAM en médecine de ville ou à l'hôpital : QEQK001 : mammographie bilatérale, QEQK005 : mammographie unilatérale, QEQK004 (mammographie de dépistage)</t>
  </si>
  <si>
    <t>Population 50-74 ans dépistée / Population 50-74 ans bénéficiaires de l'assurance maladie</t>
  </si>
  <si>
    <t>Population de 50 à 74 ans ayant participé a un dépistage du cancer colorectal au cours des 2 années</t>
  </si>
  <si>
    <t>Bénéficiaires de l'assurance maladie ayant vu un médecin / Bénéficiaires de l'assurance maladie</t>
  </si>
  <si>
    <t>Bénéficiaires de l'assurance maladie ayant eu au moins un remboursement pour un acte réalisé par un médecin généraliste libéral dans l'année
Dénominateur : bénéficiaires de l'assurance maladie : ce nombre est estimé à partir des personnes ayant eu au moins un remboursement de l'assurance maladie au cours des 3 dernières années</t>
  </si>
  <si>
    <t>Bénéficiaires de l'assurance maladie ayant eu au moins un contact avec des regroupements de médecins libéraux ou des maisons médicales travaillant à l'acte.
Les bénéficiaires inscrits dans une maison médicale au forfait sont exclues à la fois du numérateur et à la fois du dénominateur</t>
  </si>
  <si>
    <t>Personnes dépendantes = 
Population (selon le recensement) x taux de personnes dépendantes (selon les enquêtes
Ces nombres sont calculés pour chaque sexe, chaque trache d'âge et chaque lieu de vie (domicile ou établissement), puis la somme de ces nombres est calculée</t>
  </si>
  <si>
    <t>La population dépendante est estimée à partir des taux par âge quinquennal et par sexe de personnes en GIR 1 à 4 observés dans les enquêtes CARE (pour la population vivant à domicile) et l'enquête EHPA (pour la population vivant en établissement)
La grille AGGIR définit le degré de dépendance des personnes de GIR 1 (personnes les plus dépendantes) à GIR 6 (personnes n'étant pas dépendantes)</t>
  </si>
  <si>
    <t>Donnée inéxistante dans ce pays, non diffusée ou non calculable</t>
  </si>
  <si>
    <t>Population âgée de 1 à 24 ans ayant été hospitalisée au moins une fois dans l'année pour un séjour comprenant au moins une nuit en MCO</t>
  </si>
  <si>
    <t>Décès toutes causes de 0 à 24 ans</t>
  </si>
  <si>
    <t>Décès entre 15 et 24 ans avec une cause initiale classée selon la 10ème classification internationale des maladie en : V00-V89</t>
  </si>
  <si>
    <t>Décès entre 15 et 24 ans avec une cause initiale classée selon la 10ème classification internationale des maladie en : X60-X84</t>
  </si>
  <si>
    <t>Médecins généralistes actifs âgés de moins de 55 ans en médecine générale conventionnelle et remplaçants comptabilisés sur la commune du médecin remplacé
Sont exclus : Médecins en arrêt de travail et les pratiques exclusives en médecine générale non conventionnelle (homéopathie, nutrition, médecine sportive, médecine hospitalière, médecine pénitenciaire, coordinateur de maison de repos, etc...)</t>
  </si>
  <si>
    <t>Médecins généralistes actifs âgés de 55 à 69 ans en médecine générale conventionnelle et remplaçants comptabilisés sur la commune du médecin remplacé
Sont exclus : Médecins en arrêt de travail et les pratiques exclusives en médecine générale non conventionnelle (homéopathie, nutrition, médecine sportive, médecine hospitalière, médecine pénitenciaire, coordinateur de maison de repos, etc...)</t>
  </si>
  <si>
    <t>Médecins généralistes âgés de moins de 55 ans actifs au 1er janvier inscrits à l'ordre des médecins et enregistrés dans le RPPS comme étant en exercice.
Sont exclus : Médecins exerçant uniquement en tant que salariés hospitaliers et les remplaçants</t>
  </si>
  <si>
    <t>Médecins généralistes actifs au 1er janvier inscrits à l'ordre des médecins et enregistrés dans le RPPS comme étant en exercice.
Sont exclus : Médecins exerçant uniquement en tant que salariés hospitaliers et les remplaçants</t>
  </si>
  <si>
    <t>Médecins généralistes âgés de 55 à 69 ans actifs au 1er janvier inscrits à l'ordre des médecins et enregistrés dans le RPPS comme étant en exercice.
Sont exclus : Médecins exerçant uniquement en tant que salariés hospitaliers et les remplaçants</t>
  </si>
  <si>
    <t>Médecins spécialistes en cardiologie actifs au 1er janvier inscrits à l'ordre des médecins et enregistrés dans le RPPS comme étant en exercice. Tout les types d'exercice sont pris en compte (libéraux, mixtes et salariés)</t>
  </si>
  <si>
    <t>Médecins spécialistes en oncologie actifs au 1er janvier inscrits à l'ordre des médecins et enregistrés dans le RPPS comme étant en exercice. Tout les types d'exercice sont pris en compte (libéraux, mixtes et salariés)</t>
  </si>
  <si>
    <t>Médecins spécialistes en endocrinologie actifs au 1er janvier inscrits à l'ordre des médecins et enregistrés dans le RPPS comme étant en exercice. Tout les types d'exercice sont pris en compte (libéraux, mixtes et salariés)</t>
  </si>
  <si>
    <t>Dentistes, orthodontistes et parodontologues âgés de moins de 70 ans (y compris candidats en formation) en activité (au moins une prestation effectuée dans l'année)
Sont exclus : stomatologues</t>
  </si>
  <si>
    <t>Chirurgiens-dentistes et dentistes, inscrits à l'ordre des dentistes et enregistrés dans le RPPS comme étant en exercice
Sont exclus : Dentistes et chirurgiens-dentistes exerçant uniquement en tant que salarié hospitalier, stomatologues et chirurgie orale</t>
  </si>
  <si>
    <t>Médecins généralistes de 55-69 ans / Médecins généralistes de moins de 70 ans</t>
  </si>
  <si>
    <t>Médecins généralistes de moins de 70 ans / Population x 100 000</t>
  </si>
  <si>
    <t>Médecins généralistes de moins de 55 ans / Population x 100 000</t>
  </si>
  <si>
    <t>Cardiologues / Population x 100 000</t>
  </si>
  <si>
    <t>Endocrinologues / Population x 100 000</t>
  </si>
  <si>
    <t>Oncologues / Population x 100 000</t>
  </si>
  <si>
    <t>Chirurgiens-dentistes / Population x 100 000</t>
  </si>
  <si>
    <t>Médecins généralistes âgés de moins de 70 ans actifs en médecine générale conventionnelle et remplaçants comptabilisés sur la commune du médecin remplacé
Sont exclus : Médecins en arrêt de travail et les pratiques exclusives en médecine générale non conventionnelle (homéopathie, nutrition, médecine sportive, médecine hospitalière, médecine pénitenciaire, coordinateur de maison de repos, etc...)</t>
  </si>
  <si>
    <t>Lits hospitaliers / Population x 100 000</t>
  </si>
  <si>
    <t>Lits agréés avec au moins un des index suivants : C (y compris grands brûlés), CD, CD (USI), D, E, G, M, NIC et Sp palliatif</t>
  </si>
  <si>
    <t>Lits agréés avec l'index M</t>
  </si>
  <si>
    <t>Lits hospitaliers en service de MCO, y compris hospitalisation de jour</t>
  </si>
  <si>
    <t>Lits hospitaliers en service d'obstetrique (hors gynécologie), y compris hospitalisation de jour</t>
  </si>
  <si>
    <t>Les lits en psychiatrie adulte regroupent : 
- Hospitalisation à temps plein :
     - Placement familial thérapeutique
     - appartement thérapeutique
     - Centre de post-cure
     - Centre de crise et structure d'accueil des urgences
     - Hospitalisation à domicile
- Hospitalisation à temps partiel :
     - Hospitalisations de jour
     - Hospitalisatios de nuit
Sont exclus : lits en milieu pénitenciaire</t>
  </si>
  <si>
    <t>Lits en psychiatrie juvénile</t>
  </si>
  <si>
    <t>Densité en lits de soins de suite et de réadaptation / revalidation</t>
  </si>
  <si>
    <t>Lits agréés en maison de repos (MR) et maisons de repos et de soins (MRS)</t>
  </si>
  <si>
    <t>Lits en établissement d'hébergement pour personnes âgées dépendantes (EHPAD) et en unité de soins de longue durée (USLD)</t>
  </si>
  <si>
    <t>Nombre de lits / Population âgée de 65 ans ou plus x 1 000</t>
  </si>
  <si>
    <t>Places / Population âgée de moins de 20 ans x 100 000</t>
  </si>
  <si>
    <t>Places / Population âgée 20 ans ou plus x 100 000</t>
  </si>
  <si>
    <t>Places / Population totale x 100 000</t>
  </si>
  <si>
    <t>CSAPA : centre de soins, d'accompagnement et de prévention en addictologie
CAARUD : Centre d'accueil et d'accompagnement à la réduction des risques pour usagers de drogue</t>
  </si>
  <si>
    <t>- FAM : foyers d'accueil médicalisés pour adultes handicapés
- MAS : maison d'accueil spécialisée
- Foyer d'hebergement adultes handicapés
- Foyer de vie pour adultes handicapés
- Foyer d'accueil polyvalent pour ad. hand.
Tout types de places (externes, hebergement,…)</t>
  </si>
  <si>
    <t>- CRP : Centre de rééducation professionnelle
- CPO : Centre de pré-orientation pour handicapés
- UEROS : Unités évaluation réentrainement et orientation sociale et professionnelle
Tout types de places (externes, hebergement,…)</t>
  </si>
  <si>
    <t>- ESAT : Etablissement et service d'aide par le travail
- Entreprise adaptée
Tout types de places (externes, hebergement,…)</t>
  </si>
  <si>
    <t>IME : Institut médico-éducatif
Tout types de places (externes, hebergement,…)</t>
  </si>
  <si>
    <t>ITEP : institut thérapeutiques, éducatifs et pédagogique
Tout types de places (externes, hebergement,…)</t>
  </si>
  <si>
    <t>EP : Etablissement pour enfant polyhandicapé
Tout types de places (externes, hebergement,…)</t>
  </si>
  <si>
    <t>- Institut pour déficient visuel
- Etablissement déficient auditif
- Institut d'éducation sensorielle pour enfant aveugles
Tout types de places (externes, hebergement,…)</t>
  </si>
  <si>
    <t>IEM : Institut d'éducation motrice
Tout types de places (externes, hebergement,…)</t>
  </si>
  <si>
    <t>Population résidant en maison de repos (MR) ou en maison de repos et de soins (MRS)</t>
  </si>
  <si>
    <t>Médecins spécialités en cardiologie actifs, qui sont en droit d'exercer au 31 décembre. Sont concernés ici les médecins qui sont habilités en Belgique à exercer la médecine et dont le diplôme a été visé par les instances compétentes.Le médecin doit également disposer de son visa et être en ordre d’inscription auprès de l’Ordre des médecins.</t>
  </si>
  <si>
    <t>Médecins spécialités en oncologie actifs, qui sont en droit d'exercer au 31 décembre. Sont concernés ici les médecins qui sont habilités en Belgique à exercer la médecine et dont le diplôme a été visé par les instances compétentes.Le médecin doit également disposer de son visa et être en ordre d’inscription auprès de l’Ordre des médecins.</t>
  </si>
  <si>
    <t>Service neuropsychiatrique d’observation et de traitement d’enfants nécessitant, soit une intervention d’urgence en cas de crise, soit une observation ou un traitement actif. Les enfants seront séparés des adolescents, sauf contre-indication dans l’intérêt des patients. Le service K peut assurer l’hospitalisation de jour et de nuit, l’hospitalisation de jour seule (K1: hospitalisation de jour en service K) ou l’hospitalisation de nuit seule (K2: hospitalisation de nuit en service K).</t>
  </si>
  <si>
    <t xml:space="preserve">Service neuropsychiatrique d’observation et de traitement de malades adultes (=15 ans ou plus) qui nécessitent soit une intervention d’urgence en cas de crise, soit une observation ou un traitement actif. Le service A doit assurer l’hospitalisation de jour et de nuit et peut assurer l’hospitalisation de jour (A1: hospitalisation de jour en service A) ou de nuit (A2: hospitalisation de nuit en service A). </t>
  </si>
  <si>
    <t>Service de revalidation : servicepermettant la convalescence de la personne après une hospitalisation, un accident nécessitant un accompagnement par une équipe de professionnels de la santé jusqu'à récupération d'une autonomie suffisante</t>
  </si>
  <si>
    <t>Lits en soins de suite et de réadaptation (SSR)
Tous les établissements (publics ou privés)
Hospitalisations complète et partielle</t>
  </si>
  <si>
    <t>Enfants et adolescents ont besoin d’un milieu propice pour pouvoir progresser. Si en raison du handicap, le milieu familial ne peut plus assurer cet encadrement, les SRJ  (Services Résidentiels pour Jeunes) offrent aux jeunes porteurs d’un handicap de 3 à 18 ans un accueil permanent de jour comme de nuit dans un environnement adapté. Suivi médical, soins infirmiers, rééducation fonctionnelle, activités éducatives, créatives et récréatives, suivi ou thérapie psychologique, activités visant l’autonomie, tout est prévu pour favoriser l’épanouissement du jeune et soutenir son autonomie. Les SRJ sont également un lieu d’écoute et de soutien pour les familles.</t>
  </si>
  <si>
    <t>Il existe également une solution de prise en charge totale de jour comme de nuit : les Services Résidentiels pour Adultes. Ce sont des lieux de vie de plus en plus réservés aux personnes touchées par un handicap très important. Elles y bénéficient d’un encadrement thérapeutique et éducatif qui leur permet de vivre le plus « normalement » possible. Apprentissage de l’alimentation et de l’hygiène, attention à la vie affective et sexuelle, soutien psychologique sont autant d’appuis développés. L’équipe des éducateurs et le personnel aidant sont présents 24h sur 24, 365 jours par an.</t>
  </si>
  <si>
    <t>Historiquement, les Services Résidentiels de Nuit pour Adultes étaient une solution d’hébergement pour les personnes handicapées qui travaillaient. Elles pouvaient ainsi vivre plus près de leur lieu de travail et bénéficier en week-end d’activités de délassement. A l’heure actuelle, le contexte socio-économique a modifié la destination originale des SRNA. Désormais, ils accueillent également des personnes handicapées bénéficiaires d’un Service d’Accueil de Jour désireuses d’un hébergement ou des personnes inoccupées en journée pour lesquelles ces services développent aussi une prise en charge de jour.</t>
  </si>
  <si>
    <t>La personne handicapée qui ne travaille pas peut bénéficier d’un accueil de jour par un SAJA où elle est prise en charge pendant 5 jours par semaine, de 8h30 à 16 h. Des activités occupationnelles variées y sont organisées : activités artistiques, jardinage, cuisine, artisanat…. Des équipes d’éducateurs accompagnent les personnes ainsi accueillies.</t>
  </si>
  <si>
    <t>Les Services de Logements Supervisés s’adressent à des adultes de tout âge ou à des jeunes à partir de 16 ans présentant un handicap mental. Ce sont en majorité, mais non exclusivement, des personnes provenant d’institutions possédant un Service Résidentiel pour Adultes et un Service de Logements Supervisés. Après la mise en place d’un projet individuel avec l’équipe éducative, ces personnes quittent le service résidentiel pour le service de logements supervisés où elles peuvent gagner en autonomie. Logeant individuellement ou en petit groupe, les bénéficiaires jouissent d’une réelle indépendance. Les Services de logements supervisés veillent néanmoins en permanence au confort physique, psychologique et social des bénéficiaires, qui peut se traduire par une aide dans la gestion du budget, une aide à l’hygiène ou à l’alimentation, etc.</t>
  </si>
  <si>
    <t>Ce sont des lieux de vie de plus en plus réservés aux personnes touchées par un handicap très important. Elles y bénéficient d’un encadrement thérapeutique et éducatif qui leur permet de vivre le plus « normalement » possible. Apprentissage de l’alimentation et de l’hygiène, attention à la vie affective et sexuelle, soutien psychologique sont autant d’appuis développés. L’équipe des éducateurs et le personnel aidant sont présents 24h sur 24, 365 jours par an.</t>
  </si>
  <si>
    <t>Services mobiles d'urgence et de réanimation (SMUR)</t>
  </si>
  <si>
    <t>Les services d'accueil familial sont destinés aux personnes handicapées n'étant pas aptes ou désireux de vivre en institution et pour lesquelles les besoins ne peuvent pas être assurés par la famille ou le service résidentiel .
L'accueil est assuré par des familles, des couples, en communauté ou par une personne seule et peut avoir lieu le week-end, pendant les vacances ou en continu.</t>
  </si>
  <si>
    <t>Logements (maisons ou appartement) aménagés pour accueillir des personnes handicapées physiques désirant vivre seules.
Les conditions d'accès à ces logements sont fixées par les sociétés de logement propriétaires. Dans un rayon de 500 mètres de ce logement se trouvent les locaux d'un "service A.V.J". ou service d'aide à la vie journalière. Dans ces locaux se trouve du personnel prêt à intervenir 7 jours sur 7, 24 heures sur 24, pour aider la personne à sa demande à effectuer des actes de la vie quotidienne dans le domaine des soins, de l'hygiène et de l'alimentation.</t>
  </si>
  <si>
    <t>Services de santé mentale (SSM). Ces services accueillent des personnes adultes ou âgées et certains services sont spécialisés dans la prise en charge d'enfants ou d'adolescents.
Leurs missions sont d'accueillir les demandes relatives aux difficultés psychologiques ou psychiques; d'organiser une réponse en posant en diagnostic et en instaurant un traitement; d'organiser des activités (information, supervision ou formation) au bénéfice d'autres professionnels de santé en vue d'améliorer leur prestation.</t>
  </si>
  <si>
    <t xml:space="preserve">Statbel, enquête sur les revenus et les conditions de vie (EU-SILC)
</t>
  </si>
  <si>
    <t>Population à risque de pauvreté sur la base du revenu : 
Population vivant dans un ménage dont le revenu disponible net (après transferts sociaux) est inférieur à 60% du revenu disponible net médian
Les données sont issues d'une enquête non exhaustive. Elles sont donc soumises à une marge d'erreur d'environ + ou - 2% pour l'ensemble de la Wallonie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</si>
</sst>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b/>
      <sz val="11"/>
      <color theme="0"/>
      <name val="Calibri"/>
      <family val="2"/>
      <scheme val="minor"/>
    </font>
    <font>
      <b/>
      <sz val="11"/>
      <color theme="0"/>
      <name val="Calibri"/>
      <family val="2"/>
    </font>
    <font>
      <sz val="11"/>
      <color rgb="FFFF0000"/>
      <name val="Calibri"/>
      <family val="2"/>
      <scheme val="minor"/>
    </font>
    <font>
      <b/>
      <sz val="11"/>
      <color theme="1" tint="0.499984740745262"/>
      <name val="Calibri"/>
      <family val="2"/>
      <scheme val="minor"/>
    </font>
    <font>
      <sz val="11"/>
      <color theme="1" tint="0.34998626667073579"/>
      <name val="Calibri"/>
      <family val="2"/>
      <scheme val="minor"/>
    </font>
    <font>
      <b/>
      <sz val="16"/>
      <color theme="0"/>
      <name val="Calibri"/>
      <family val="2"/>
      <scheme val="minor"/>
    </font>
    <font>
      <sz val="16"/>
      <color theme="1"/>
      <name val="Calibri"/>
      <family val="2"/>
      <scheme val="minor"/>
    </font>
    <font>
      <b/>
      <sz val="16"/>
      <color theme="1"/>
      <name val="Calibri"/>
      <family val="2"/>
      <scheme val="minor"/>
    </font>
    <font>
      <b/>
      <sz val="16"/>
      <color theme="0"/>
      <name val="Calibri"/>
      <family val="2"/>
    </font>
    <font>
      <sz val="16"/>
      <color theme="0"/>
      <name val="Calibri"/>
      <family val="2"/>
      <scheme val="minor"/>
    </font>
    <font>
      <sz val="20"/>
      <color theme="1"/>
      <name val="Calibri"/>
      <family val="2"/>
      <scheme val="minor"/>
    </font>
    <font>
      <b/>
      <sz val="28"/>
      <color theme="1"/>
      <name val="Calibri"/>
      <family val="2"/>
      <scheme val="minor"/>
    </font>
    <font>
      <u/>
      <sz val="11"/>
      <color theme="10"/>
      <name val="Calibri"/>
      <family val="2"/>
      <scheme val="minor"/>
    </font>
    <font>
      <sz val="20"/>
      <color theme="1" tint="0.34998626667073579"/>
      <name val="Calibri"/>
      <family val="2"/>
      <scheme val="minor"/>
    </font>
    <font>
      <vertAlign val="superscript"/>
      <sz val="11"/>
      <color theme="1"/>
      <name val="Calibri"/>
      <family val="2"/>
      <scheme val="minor"/>
    </font>
    <font>
      <b/>
      <sz val="16"/>
      <name val="Calibri"/>
      <family val="2"/>
      <scheme val="minor"/>
    </font>
  </fonts>
  <fills count="15">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66CCFF"/>
        <bgColor indexed="64"/>
      </patternFill>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
      <patternFill patternType="solid">
        <fgColor rgb="FFCCFFFF"/>
        <bgColor indexed="64"/>
      </patternFill>
    </fill>
    <fill>
      <patternFill patternType="solid">
        <fgColor theme="5" tint="0.79998168889431442"/>
        <bgColor indexed="64"/>
      </patternFill>
    </fill>
    <fill>
      <patternFill patternType="solid">
        <fgColor rgb="FFFFCC66"/>
        <bgColor indexed="64"/>
      </patternFill>
    </fill>
    <fill>
      <patternFill patternType="solid">
        <fgColor rgb="FF99FF66"/>
        <bgColor indexed="64"/>
      </patternFill>
    </fill>
  </fills>
  <borders count="89">
    <border>
      <left/>
      <right/>
      <top/>
      <bottom/>
      <diagonal/>
    </border>
    <border>
      <left style="thin">
        <color auto="1"/>
      </left>
      <right/>
      <top/>
      <bottom/>
      <diagonal/>
    </border>
    <border>
      <left/>
      <right style="thin">
        <color auto="1"/>
      </right>
      <top/>
      <bottom/>
      <diagonal/>
    </border>
    <border>
      <left style="thick">
        <color auto="1"/>
      </left>
      <right/>
      <top/>
      <bottom/>
      <diagonal/>
    </border>
    <border>
      <left/>
      <right style="thick">
        <color auto="1"/>
      </right>
      <top/>
      <bottom/>
      <diagonal/>
    </border>
    <border>
      <left style="thick">
        <color auto="1"/>
      </left>
      <right style="thin">
        <color auto="1"/>
      </right>
      <top/>
      <bottom/>
      <diagonal/>
    </border>
    <border>
      <left style="thick">
        <color auto="1"/>
      </left>
      <right/>
      <top style="thin">
        <color indexed="64"/>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n">
        <color auto="1"/>
      </left>
      <right style="thin">
        <color indexed="64"/>
      </right>
      <top/>
      <bottom/>
      <diagonal/>
    </border>
    <border>
      <left style="thin">
        <color indexed="64"/>
      </left>
      <right/>
      <top style="thin">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ck">
        <color auto="1"/>
      </right>
      <top style="thin">
        <color indexed="64"/>
      </top>
      <bottom style="thin">
        <color indexed="64"/>
      </bottom>
      <diagonal/>
    </border>
    <border>
      <left style="thin">
        <color indexed="64"/>
      </left>
      <right style="thick">
        <color auto="1"/>
      </right>
      <top style="thin">
        <color indexed="64"/>
      </top>
      <bottom/>
      <diagonal/>
    </border>
    <border>
      <left style="thin">
        <color indexed="64"/>
      </left>
      <right style="thick">
        <color auto="1"/>
      </right>
      <top style="thin">
        <color indexed="64"/>
      </top>
      <bottom style="thin">
        <color indexed="64"/>
      </bottom>
      <diagonal/>
    </border>
    <border>
      <left style="thin">
        <color indexed="64"/>
      </left>
      <right style="thick">
        <color auto="1"/>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ck">
        <color auto="1"/>
      </right>
      <top style="thin">
        <color indexed="64"/>
      </top>
      <bottom style="thick">
        <color auto="1"/>
      </bottom>
      <diagonal/>
    </border>
    <border>
      <left style="thick">
        <color auto="1"/>
      </left>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top style="thin">
        <color indexed="64"/>
      </top>
      <bottom style="thick">
        <color auto="1"/>
      </bottom>
      <diagonal/>
    </border>
    <border>
      <left style="thick">
        <color auto="1"/>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style="thick">
        <color auto="1"/>
      </left>
      <right style="thick">
        <color auto="1"/>
      </right>
      <top/>
      <bottom style="thin">
        <color indexed="64"/>
      </bottom>
      <diagonal/>
    </border>
    <border>
      <left style="thin">
        <color indexed="64"/>
      </left>
      <right style="thick">
        <color auto="1"/>
      </right>
      <top/>
      <bottom style="thin">
        <color auto="1"/>
      </bottom>
      <diagonal/>
    </border>
    <border>
      <left style="thick">
        <color auto="1"/>
      </left>
      <right/>
      <top style="thick">
        <color auto="1"/>
      </top>
      <bottom style="thin">
        <color auto="1"/>
      </bottom>
      <diagonal/>
    </border>
    <border>
      <left style="thin">
        <color indexed="64"/>
      </left>
      <right/>
      <top style="thick">
        <color auto="1"/>
      </top>
      <bottom style="thin">
        <color indexed="64"/>
      </bottom>
      <diagonal/>
    </border>
    <border>
      <left style="thin">
        <color indexed="64"/>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right/>
      <top style="thick">
        <color auto="1"/>
      </top>
      <bottom style="thin">
        <color indexed="64"/>
      </bottom>
      <diagonal/>
    </border>
    <border>
      <left/>
      <right style="thick">
        <color indexed="64"/>
      </right>
      <top style="thin">
        <color indexed="64"/>
      </top>
      <bottom style="thick">
        <color auto="1"/>
      </bottom>
      <diagonal/>
    </border>
    <border>
      <left/>
      <right style="thick">
        <color auto="1"/>
      </right>
      <top style="thick">
        <color auto="1"/>
      </top>
      <bottom style="thin">
        <color auto="1"/>
      </bottom>
      <diagonal/>
    </border>
    <border>
      <left style="thick">
        <color auto="1"/>
      </left>
      <right style="thick">
        <color auto="1"/>
      </right>
      <top style="thick">
        <color auto="1"/>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ck">
        <color auto="1"/>
      </bottom>
      <diagonal/>
    </border>
    <border>
      <left style="thick">
        <color auto="1"/>
      </left>
      <right style="thick">
        <color auto="1"/>
      </right>
      <top style="thin">
        <color indexed="64"/>
      </top>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ck">
        <color auto="1"/>
      </right>
      <top/>
      <bottom style="thick">
        <color auto="1"/>
      </bottom>
      <diagonal/>
    </border>
    <border>
      <left style="thick">
        <color auto="1"/>
      </left>
      <right style="thick">
        <color auto="1"/>
      </right>
      <top style="thick">
        <color auto="1"/>
      </top>
      <bottom style="thin">
        <color indexed="64"/>
      </bottom>
      <diagonal/>
    </border>
    <border>
      <left/>
      <right style="thin">
        <color indexed="64"/>
      </right>
      <top style="thick">
        <color auto="1"/>
      </top>
      <bottom style="thin">
        <color indexed="64"/>
      </bottom>
      <diagonal/>
    </border>
    <border>
      <left/>
      <right style="thin">
        <color indexed="64"/>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style="thick">
        <color auto="1"/>
      </left>
      <right style="thin">
        <color indexed="64"/>
      </right>
      <top style="thick">
        <color auto="1"/>
      </top>
      <bottom style="thick">
        <color auto="1"/>
      </bottom>
      <diagonal/>
    </border>
    <border>
      <left style="thin">
        <color indexed="64"/>
      </left>
      <right/>
      <top style="thick">
        <color auto="1"/>
      </top>
      <bottom style="thick">
        <color auto="1"/>
      </bottom>
      <diagonal/>
    </border>
    <border>
      <left style="thick">
        <color auto="1"/>
      </left>
      <right style="thin">
        <color indexed="64"/>
      </right>
      <top style="thick">
        <color auto="1"/>
      </top>
      <bottom/>
      <diagonal/>
    </border>
    <border>
      <left style="thin">
        <color indexed="64"/>
      </left>
      <right style="thick">
        <color auto="1"/>
      </right>
      <top style="thick">
        <color auto="1"/>
      </top>
      <bottom/>
      <diagonal/>
    </border>
    <border>
      <left/>
      <right style="thin">
        <color indexed="64"/>
      </right>
      <top style="thin">
        <color indexed="64"/>
      </top>
      <bottom/>
      <diagonal/>
    </border>
    <border>
      <left/>
      <right style="thin">
        <color indexed="64"/>
      </right>
      <top style="thick">
        <color auto="1"/>
      </top>
      <bottom/>
      <diagonal/>
    </border>
    <border>
      <left style="thin">
        <color auto="1"/>
      </left>
      <right style="thin">
        <color auto="1"/>
      </right>
      <top style="thick">
        <color auto="1"/>
      </top>
      <bottom/>
      <diagonal/>
    </border>
    <border>
      <left style="thin">
        <color indexed="64"/>
      </left>
      <right/>
      <top style="thick">
        <color auto="1"/>
      </top>
      <bottom/>
      <diagonal/>
    </border>
    <border>
      <left/>
      <right/>
      <top/>
      <bottom style="thick">
        <color auto="1"/>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top/>
      <bottom style="thick">
        <color auto="1"/>
      </bottom>
      <diagonal/>
    </border>
    <border>
      <left style="thin">
        <color indexed="64"/>
      </left>
      <right style="thick">
        <color auto="1"/>
      </right>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ck">
        <color auto="1"/>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ck">
        <color auto="1"/>
      </left>
      <right/>
      <top/>
      <bottom style="thick">
        <color auto="1"/>
      </bottom>
      <diagonal/>
    </border>
    <border>
      <left/>
      <right style="thick">
        <color auto="1"/>
      </right>
      <top/>
      <bottom style="thick">
        <color auto="1"/>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607">
    <xf numFmtId="0" fontId="0" fillId="0" borderId="0" xfId="0"/>
    <xf numFmtId="0" fontId="2" fillId="0" borderId="0" xfId="0" applyFont="1"/>
    <xf numFmtId="0" fontId="2" fillId="3" borderId="0" xfId="0" applyFont="1" applyFill="1"/>
    <xf numFmtId="0" fontId="2" fillId="3" borderId="0" xfId="0" applyFont="1" applyFill="1" applyAlignment="1">
      <alignment wrapText="1"/>
    </xf>
    <xf numFmtId="0" fontId="0" fillId="0" borderId="0" xfId="0" applyAlignment="1">
      <alignment wrapText="1"/>
    </xf>
    <xf numFmtId="0" fontId="0" fillId="0" borderId="0" xfId="0" applyAlignment="1">
      <alignment vertical="center" wrapText="1"/>
    </xf>
    <xf numFmtId="0" fontId="0" fillId="2" borderId="0" xfId="0" applyFill="1" applyAlignment="1">
      <alignment vertical="center" wrapText="1"/>
    </xf>
    <xf numFmtId="3" fontId="0" fillId="0" borderId="0" xfId="0" applyNumberFormat="1" applyAlignment="1">
      <alignment vertical="center" wrapText="1"/>
    </xf>
    <xf numFmtId="3" fontId="0" fillId="0" borderId="0" xfId="0" applyNumberFormat="1"/>
    <xf numFmtId="164" fontId="0" fillId="0" borderId="0" xfId="1" applyNumberFormat="1" applyFont="1"/>
    <xf numFmtId="10" fontId="0" fillId="0" borderId="0" xfId="1" applyNumberFormat="1" applyFont="1"/>
    <xf numFmtId="0" fontId="0" fillId="0" borderId="1" xfId="0" applyBorder="1"/>
    <xf numFmtId="3" fontId="0" fillId="0" borderId="2" xfId="0" applyNumberFormat="1" applyBorder="1"/>
    <xf numFmtId="0" fontId="0" fillId="0" borderId="3" xfId="0" applyBorder="1"/>
    <xf numFmtId="0" fontId="2" fillId="3" borderId="4" xfId="0" applyFont="1" applyFill="1" applyBorder="1"/>
    <xf numFmtId="0" fontId="0" fillId="0" borderId="4" xfId="0" applyBorder="1"/>
    <xf numFmtId="3" fontId="0" fillId="0" borderId="4" xfId="0" applyNumberFormat="1" applyBorder="1"/>
    <xf numFmtId="0" fontId="0" fillId="0" borderId="0" xfId="0" applyBorder="1"/>
    <xf numFmtId="3" fontId="0" fillId="0" borderId="0" xfId="0" applyNumberFormat="1" applyBorder="1"/>
    <xf numFmtId="3" fontId="2" fillId="3" borderId="0" xfId="0" applyNumberFormat="1" applyFont="1" applyFill="1"/>
    <xf numFmtId="3" fontId="2" fillId="3" borderId="2" xfId="0" applyNumberFormat="1" applyFont="1" applyFill="1" applyBorder="1"/>
    <xf numFmtId="0" fontId="2" fillId="3" borderId="5" xfId="0" applyFont="1" applyFill="1" applyBorder="1"/>
    <xf numFmtId="0" fontId="0" fillId="0" borderId="5" xfId="0" applyBorder="1"/>
    <xf numFmtId="3" fontId="0" fillId="0" borderId="5" xfId="0" applyNumberFormat="1" applyBorder="1"/>
    <xf numFmtId="0" fontId="2" fillId="3" borderId="9" xfId="0" applyFont="1" applyFill="1" applyBorder="1"/>
    <xf numFmtId="0" fontId="0" fillId="0" borderId="9" xfId="0" applyBorder="1"/>
    <xf numFmtId="3" fontId="0" fillId="0" borderId="9" xfId="0" applyNumberFormat="1" applyBorder="1"/>
    <xf numFmtId="10" fontId="0" fillId="0" borderId="4" xfId="1" applyNumberFormat="1" applyFont="1" applyBorder="1"/>
    <xf numFmtId="164" fontId="0" fillId="0" borderId="4" xfId="1" applyNumberFormat="1" applyFont="1" applyBorder="1"/>
    <xf numFmtId="0" fontId="0" fillId="3" borderId="5" xfId="0" applyFill="1" applyBorder="1"/>
    <xf numFmtId="0" fontId="0" fillId="3" borderId="9" xfId="0" applyFill="1" applyBorder="1"/>
    <xf numFmtId="10" fontId="0" fillId="0" borderId="9" xfId="1" applyNumberFormat="1" applyFont="1" applyBorder="1"/>
    <xf numFmtId="164" fontId="0" fillId="0" borderId="9" xfId="1" applyNumberFormat="1" applyFont="1" applyBorder="1"/>
    <xf numFmtId="164" fontId="0" fillId="0" borderId="2" xfId="1" applyNumberFormat="1" applyFont="1" applyBorder="1"/>
    <xf numFmtId="0" fontId="0" fillId="0" borderId="0" xfId="0" applyFill="1"/>
    <xf numFmtId="164" fontId="0" fillId="0" borderId="0" xfId="1" applyNumberFormat="1" applyFont="1" applyFill="1"/>
    <xf numFmtId="164" fontId="0" fillId="0" borderId="4" xfId="1" applyNumberFormat="1" applyFont="1" applyFill="1" applyBorder="1"/>
    <xf numFmtId="165" fontId="0" fillId="0" borderId="0" xfId="0" applyNumberFormat="1" applyFill="1"/>
    <xf numFmtId="165" fontId="0" fillId="3" borderId="9" xfId="0" applyNumberFormat="1" applyFill="1" applyBorder="1"/>
    <xf numFmtId="165" fontId="0" fillId="0" borderId="4" xfId="0" applyNumberFormat="1" applyFill="1" applyBorder="1"/>
    <xf numFmtId="166" fontId="0" fillId="0" borderId="0" xfId="0" applyNumberFormat="1"/>
    <xf numFmtId="166" fontId="0" fillId="0" borderId="9" xfId="0" applyNumberFormat="1" applyBorder="1"/>
    <xf numFmtId="166" fontId="0" fillId="0" borderId="4" xfId="0" applyNumberFormat="1" applyBorder="1"/>
    <xf numFmtId="1" fontId="0" fillId="0" borderId="4" xfId="0" applyNumberFormat="1" applyBorder="1" applyAlignment="1">
      <alignment wrapText="1"/>
    </xf>
    <xf numFmtId="1" fontId="2" fillId="3" borderId="4" xfId="0" applyNumberFormat="1" applyFont="1" applyFill="1" applyBorder="1" applyAlignment="1">
      <alignment wrapText="1"/>
    </xf>
    <xf numFmtId="1" fontId="0" fillId="0" borderId="4" xfId="0" applyNumberFormat="1" applyBorder="1" applyAlignment="1">
      <alignment vertical="center" wrapText="1"/>
    </xf>
    <xf numFmtId="14" fontId="0" fillId="0" borderId="4" xfId="0" applyNumberFormat="1" applyBorder="1" applyAlignment="1">
      <alignment vertical="center" wrapText="1"/>
    </xf>
    <xf numFmtId="3" fontId="0" fillId="0" borderId="5" xfId="0" applyNumberFormat="1" applyFill="1" applyBorder="1"/>
    <xf numFmtId="0" fontId="0" fillId="4" borderId="0" xfId="0" applyFill="1" applyAlignment="1">
      <alignment vertical="center" wrapText="1"/>
    </xf>
    <xf numFmtId="10" fontId="5" fillId="0" borderId="0" xfId="1" applyNumberFormat="1" applyFont="1" applyFill="1"/>
    <xf numFmtId="10" fontId="0" fillId="0" borderId="0" xfId="0" applyNumberFormat="1" applyFill="1"/>
    <xf numFmtId="0" fontId="0" fillId="2" borderId="0" xfId="0" applyFill="1"/>
    <xf numFmtId="0" fontId="0" fillId="2" borderId="5" xfId="0" applyFill="1" applyBorder="1"/>
    <xf numFmtId="3" fontId="0" fillId="2" borderId="0" xfId="0" applyNumberFormat="1" applyFill="1"/>
    <xf numFmtId="3" fontId="0" fillId="2" borderId="2" xfId="0" applyNumberFormat="1" applyFill="1" applyBorder="1"/>
    <xf numFmtId="0" fontId="0" fillId="2" borderId="9" xfId="0" applyFill="1" applyBorder="1"/>
    <xf numFmtId="3" fontId="0" fillId="2" borderId="0" xfId="0" applyNumberFormat="1" applyFill="1" applyBorder="1"/>
    <xf numFmtId="3" fontId="0" fillId="2" borderId="9" xfId="0" applyNumberFormat="1" applyFill="1" applyBorder="1"/>
    <xf numFmtId="3" fontId="0" fillId="2" borderId="4" xfId="0" applyNumberFormat="1" applyFill="1" applyBorder="1"/>
    <xf numFmtId="3" fontId="0" fillId="0" borderId="0" xfId="0" applyNumberFormat="1" applyFill="1"/>
    <xf numFmtId="0" fontId="0" fillId="0" borderId="5" xfId="0" applyFill="1" applyBorder="1"/>
    <xf numFmtId="3" fontId="0" fillId="0" borderId="2" xfId="0" applyNumberFormat="1" applyFill="1" applyBorder="1"/>
    <xf numFmtId="0" fontId="0" fillId="0" borderId="9" xfId="0" applyFill="1" applyBorder="1"/>
    <xf numFmtId="3" fontId="0" fillId="0" borderId="4" xfId="0" applyNumberFormat="1" applyFill="1" applyBorder="1"/>
    <xf numFmtId="0" fontId="0" fillId="4" borderId="9" xfId="0" applyFill="1" applyBorder="1"/>
    <xf numFmtId="0" fontId="0" fillId="0" borderId="0" xfId="0" applyFill="1" applyAlignment="1">
      <alignment vertical="center" wrapText="1"/>
    </xf>
    <xf numFmtId="1" fontId="0" fillId="0" borderId="4" xfId="0" applyNumberFormat="1" applyFill="1" applyBorder="1" applyAlignment="1">
      <alignment vertical="center" wrapText="1"/>
    </xf>
    <xf numFmtId="3" fontId="0" fillId="0" borderId="0" xfId="0" applyNumberFormat="1" applyFill="1" applyBorder="1"/>
    <xf numFmtId="3" fontId="0" fillId="0" borderId="9" xfId="0" applyNumberFormat="1" applyFill="1" applyBorder="1"/>
    <xf numFmtId="0" fontId="0" fillId="5" borderId="0" xfId="0" applyFill="1" applyAlignment="1">
      <alignment wrapText="1"/>
    </xf>
    <xf numFmtId="3" fontId="0" fillId="5" borderId="0" xfId="0" applyNumberFormat="1" applyFill="1"/>
    <xf numFmtId="0" fontId="0" fillId="6" borderId="0" xfId="0" applyFill="1" applyAlignment="1">
      <alignment wrapText="1"/>
    </xf>
    <xf numFmtId="1" fontId="0" fillId="4" borderId="4" xfId="0" applyNumberFormat="1" applyFill="1" applyBorder="1" applyAlignment="1">
      <alignment vertical="center" wrapText="1"/>
    </xf>
    <xf numFmtId="3" fontId="0" fillId="4" borderId="9" xfId="0" applyNumberFormat="1" applyFill="1" applyBorder="1"/>
    <xf numFmtId="3" fontId="0" fillId="4" borderId="4" xfId="0" applyNumberFormat="1" applyFill="1" applyBorder="1"/>
    <xf numFmtId="0" fontId="0" fillId="4" borderId="0" xfId="0" applyFill="1"/>
    <xf numFmtId="0" fontId="0" fillId="4" borderId="5" xfId="0" applyFill="1" applyBorder="1"/>
    <xf numFmtId="3" fontId="0" fillId="4" borderId="0" xfId="0" applyNumberFormat="1" applyFill="1" applyBorder="1"/>
    <xf numFmtId="165" fontId="0" fillId="4" borderId="2" xfId="0" applyNumberFormat="1" applyFill="1" applyBorder="1"/>
    <xf numFmtId="0" fontId="0" fillId="4" borderId="4" xfId="0" applyFill="1" applyBorder="1"/>
    <xf numFmtId="14" fontId="0" fillId="0" borderId="4" xfId="0" applyNumberFormat="1" applyFill="1" applyBorder="1" applyAlignment="1">
      <alignment vertical="center" wrapText="1"/>
    </xf>
    <xf numFmtId="166" fontId="0" fillId="0" borderId="0" xfId="0" applyNumberFormat="1" applyFill="1"/>
    <xf numFmtId="166" fontId="0" fillId="0" borderId="9" xfId="0" applyNumberFormat="1" applyFill="1" applyBorder="1"/>
    <xf numFmtId="166" fontId="0" fillId="0" borderId="4" xfId="0" applyNumberFormat="1" applyFill="1" applyBorder="1"/>
    <xf numFmtId="0" fontId="0" fillId="7" borderId="0" xfId="0" applyFill="1" applyAlignment="1">
      <alignment vertical="center" wrapText="1"/>
    </xf>
    <xf numFmtId="1" fontId="0" fillId="7" borderId="4" xfId="0" applyNumberFormat="1" applyFill="1" applyBorder="1" applyAlignment="1">
      <alignment vertical="center" wrapText="1"/>
    </xf>
    <xf numFmtId="14" fontId="0" fillId="7" borderId="4" xfId="0" applyNumberFormat="1" applyFill="1" applyBorder="1" applyAlignment="1">
      <alignment vertical="center" wrapText="1"/>
    </xf>
    <xf numFmtId="0" fontId="0" fillId="7" borderId="0" xfId="0" applyFill="1" applyAlignment="1">
      <alignment wrapText="1"/>
    </xf>
    <xf numFmtId="166" fontId="0" fillId="0" borderId="0" xfId="1" applyNumberFormat="1" applyFont="1" applyFill="1"/>
    <xf numFmtId="166" fontId="0" fillId="0" borderId="9" xfId="1" applyNumberFormat="1" applyFont="1" applyFill="1" applyBorder="1"/>
    <xf numFmtId="166" fontId="0" fillId="0" borderId="4" xfId="1" applyNumberFormat="1" applyFont="1" applyFill="1" applyBorder="1"/>
    <xf numFmtId="3" fontId="0" fillId="0" borderId="0" xfId="0" applyNumberFormat="1" applyFill="1" applyAlignment="1">
      <alignment horizontal="center"/>
    </xf>
    <xf numFmtId="3" fontId="0" fillId="0" borderId="4" xfId="0" applyNumberFormat="1" applyFill="1" applyBorder="1" applyAlignment="1">
      <alignment horizontal="center"/>
    </xf>
    <xf numFmtId="3" fontId="0" fillId="0" borderId="0" xfId="0" applyNumberFormat="1" applyFill="1" applyBorder="1" applyAlignment="1">
      <alignment horizontal="center"/>
    </xf>
    <xf numFmtId="3" fontId="0" fillId="0" borderId="0" xfId="0" applyNumberFormat="1" applyFill="1" applyAlignment="1">
      <alignment horizontal="center"/>
    </xf>
    <xf numFmtId="3" fontId="0" fillId="0" borderId="4" xfId="0" applyNumberFormat="1" applyFill="1" applyBorder="1" applyAlignment="1">
      <alignment horizontal="center"/>
    </xf>
    <xf numFmtId="3" fontId="0" fillId="0" borderId="0" xfId="0" applyNumberFormat="1" applyFill="1" applyAlignment="1">
      <alignment horizontal="center"/>
    </xf>
    <xf numFmtId="3" fontId="0" fillId="0" borderId="4" xfId="0" applyNumberFormat="1" applyFill="1" applyBorder="1" applyAlignment="1">
      <alignment horizontal="center"/>
    </xf>
    <xf numFmtId="165" fontId="0" fillId="0" borderId="2" xfId="0" applyNumberFormat="1" applyFill="1" applyBorder="1"/>
    <xf numFmtId="1" fontId="0" fillId="2" borderId="4" xfId="0" applyNumberFormat="1" applyFill="1" applyBorder="1" applyAlignment="1">
      <alignment vertical="center" wrapText="1"/>
    </xf>
    <xf numFmtId="0" fontId="0" fillId="6" borderId="0" xfId="0" applyFill="1" applyAlignment="1">
      <alignment vertical="center" wrapText="1"/>
    </xf>
    <xf numFmtId="14" fontId="0" fillId="6" borderId="4" xfId="0" applyNumberFormat="1" applyFill="1" applyBorder="1" applyAlignment="1">
      <alignment vertical="center" wrapText="1"/>
    </xf>
    <xf numFmtId="0" fontId="0" fillId="6" borderId="0" xfId="0" applyFill="1"/>
    <xf numFmtId="3" fontId="0" fillId="6" borderId="0" xfId="0" applyNumberFormat="1" applyFill="1" applyBorder="1"/>
    <xf numFmtId="3" fontId="0" fillId="6" borderId="9" xfId="0" applyNumberFormat="1" applyFill="1" applyBorder="1"/>
    <xf numFmtId="3" fontId="0" fillId="6" borderId="4" xfId="0" applyNumberFormat="1" applyFill="1" applyBorder="1"/>
    <xf numFmtId="3" fontId="0" fillId="3" borderId="1" xfId="0" applyNumberFormat="1" applyFill="1" applyBorder="1" applyAlignment="1">
      <alignment horizontal="center"/>
    </xf>
    <xf numFmtId="3" fontId="0" fillId="3" borderId="4" xfId="0" applyNumberFormat="1" applyFill="1" applyBorder="1" applyAlignment="1">
      <alignment horizontal="center"/>
    </xf>
    <xf numFmtId="3" fontId="0" fillId="3" borderId="0" xfId="0" applyNumberFormat="1" applyFill="1" applyBorder="1" applyAlignment="1">
      <alignment horizontal="center"/>
    </xf>
    <xf numFmtId="1" fontId="0" fillId="0" borderId="0" xfId="0" applyNumberFormat="1" applyBorder="1" applyAlignment="1">
      <alignment wrapText="1"/>
    </xf>
    <xf numFmtId="0" fontId="0" fillId="0" borderId="0" xfId="0" applyBorder="1" applyAlignment="1"/>
    <xf numFmtId="164" fontId="0" fillId="0" borderId="0" xfId="1" applyNumberFormat="1" applyFont="1" applyFill="1" applyAlignment="1">
      <alignment horizontal="right"/>
    </xf>
    <xf numFmtId="3" fontId="0" fillId="0" borderId="0" xfId="0" applyNumberFormat="1" applyFill="1" applyAlignment="1">
      <alignment horizontal="center"/>
    </xf>
    <xf numFmtId="3" fontId="0" fillId="0" borderId="4" xfId="0" applyNumberFormat="1" applyFill="1" applyBorder="1" applyAlignment="1">
      <alignment horizontal="center"/>
    </xf>
    <xf numFmtId="0" fontId="2" fillId="0" borderId="19" xfId="0" applyFont="1" applyFill="1" applyBorder="1" applyAlignment="1"/>
    <xf numFmtId="0" fontId="0" fillId="0" borderId="6" xfId="0" applyBorder="1" applyAlignment="1">
      <alignment vertical="center" wrapText="1"/>
    </xf>
    <xf numFmtId="0" fontId="0" fillId="0" borderId="6" xfId="0" applyFill="1" applyBorder="1" applyAlignment="1">
      <alignment vertical="center" wrapText="1"/>
    </xf>
    <xf numFmtId="0" fontId="0" fillId="0" borderId="25" xfId="0" applyFill="1" applyBorder="1" applyAlignment="1">
      <alignment vertical="center" wrapText="1"/>
    </xf>
    <xf numFmtId="0" fontId="2" fillId="9" borderId="3" xfId="0" applyFont="1" applyFill="1" applyBorder="1" applyAlignment="1">
      <alignment vertical="center" wrapText="1"/>
    </xf>
    <xf numFmtId="1" fontId="2" fillId="9" borderId="0" xfId="0" applyNumberFormat="1" applyFont="1" applyFill="1" applyBorder="1" applyAlignment="1">
      <alignment vertical="center" wrapText="1"/>
    </xf>
    <xf numFmtId="0" fontId="2" fillId="9" borderId="0" xfId="0" applyFont="1" applyFill="1" applyBorder="1" applyAlignment="1">
      <alignment vertical="center"/>
    </xf>
    <xf numFmtId="0" fontId="2" fillId="9" borderId="4" xfId="0" applyFont="1" applyFill="1" applyBorder="1" applyAlignment="1">
      <alignment vertical="center"/>
    </xf>
    <xf numFmtId="0" fontId="6" fillId="8" borderId="3" xfId="0" applyFont="1" applyFill="1" applyBorder="1" applyAlignment="1">
      <alignment vertical="center" wrapText="1"/>
    </xf>
    <xf numFmtId="1" fontId="2" fillId="0" borderId="12" xfId="0" applyNumberFormat="1" applyFont="1" applyFill="1" applyBorder="1" applyAlignment="1">
      <alignment horizontal="left" wrapText="1"/>
    </xf>
    <xf numFmtId="1" fontId="6" fillId="8" borderId="0" xfId="0" applyNumberFormat="1" applyFont="1" applyFill="1" applyBorder="1" applyAlignment="1">
      <alignment horizontal="left" wrapText="1"/>
    </xf>
    <xf numFmtId="1" fontId="2" fillId="9" borderId="0" xfId="0" applyNumberFormat="1" applyFont="1" applyFill="1" applyBorder="1" applyAlignment="1">
      <alignment horizontal="left" vertical="center" wrapText="1"/>
    </xf>
    <xf numFmtId="1" fontId="0" fillId="0" borderId="16" xfId="0" applyNumberFormat="1" applyBorder="1" applyAlignment="1">
      <alignment horizontal="left" vertical="center" wrapText="1"/>
    </xf>
    <xf numFmtId="14" fontId="0" fillId="0" borderId="16" xfId="0" applyNumberFormat="1" applyBorder="1" applyAlignment="1">
      <alignment horizontal="left" vertical="center" wrapText="1"/>
    </xf>
    <xf numFmtId="1" fontId="6" fillId="8" borderId="0" xfId="0" applyNumberFormat="1" applyFont="1" applyFill="1" applyBorder="1" applyAlignment="1">
      <alignment horizontal="left" vertical="center" wrapText="1"/>
    </xf>
    <xf numFmtId="14" fontId="0" fillId="0" borderId="16" xfId="0" applyNumberFormat="1" applyFill="1" applyBorder="1" applyAlignment="1">
      <alignment horizontal="left" vertical="center" wrapText="1"/>
    </xf>
    <xf numFmtId="14" fontId="0" fillId="0" borderId="24" xfId="0" applyNumberFormat="1" applyFill="1" applyBorder="1" applyAlignment="1">
      <alignment horizontal="left" vertical="center" wrapText="1"/>
    </xf>
    <xf numFmtId="1" fontId="0" fillId="0" borderId="0" xfId="0" applyNumberFormat="1" applyBorder="1" applyAlignment="1">
      <alignment horizontal="left" wrapText="1"/>
    </xf>
    <xf numFmtId="164" fontId="0" fillId="5" borderId="9" xfId="1" applyNumberFormat="1" applyFont="1" applyFill="1" applyBorder="1"/>
    <xf numFmtId="164" fontId="0" fillId="5" borderId="4" xfId="1" applyNumberFormat="1" applyFont="1" applyFill="1" applyBorder="1"/>
    <xf numFmtId="164" fontId="0" fillId="5" borderId="0" xfId="1" applyNumberFormat="1" applyFont="1" applyFill="1"/>
    <xf numFmtId="3" fontId="0" fillId="3" borderId="0" xfId="0" applyNumberFormat="1" applyFill="1"/>
    <xf numFmtId="3" fontId="0" fillId="3" borderId="9" xfId="0" applyNumberFormat="1" applyFill="1" applyBorder="1"/>
    <xf numFmtId="3" fontId="0" fillId="3" borderId="4" xfId="0" applyNumberFormat="1" applyFill="1" applyBorder="1"/>
    <xf numFmtId="3" fontId="0" fillId="5" borderId="2" xfId="0" applyNumberFormat="1" applyFill="1" applyBorder="1"/>
    <xf numFmtId="166" fontId="0" fillId="5" borderId="0" xfId="0" applyNumberFormat="1" applyFill="1"/>
    <xf numFmtId="166" fontId="0" fillId="3" borderId="0" xfId="0" applyNumberFormat="1" applyFill="1"/>
    <xf numFmtId="166" fontId="0" fillId="3" borderId="9" xfId="0" applyNumberFormat="1" applyFill="1" applyBorder="1"/>
    <xf numFmtId="166" fontId="0" fillId="3" borderId="4" xfId="0" applyNumberFormat="1" applyFill="1" applyBorder="1"/>
    <xf numFmtId="1" fontId="2" fillId="0" borderId="11" xfId="0" applyNumberFormat="1" applyFont="1" applyFill="1" applyBorder="1" applyAlignment="1">
      <alignment horizontal="left" wrapText="1"/>
    </xf>
    <xf numFmtId="3" fontId="0" fillId="0" borderId="21" xfId="0" applyNumberFormat="1" applyFill="1" applyBorder="1" applyAlignment="1">
      <alignment vertical="center" wrapText="1"/>
    </xf>
    <xf numFmtId="3" fontId="0" fillId="0" borderId="22" xfId="0" applyNumberFormat="1" applyFill="1" applyBorder="1" applyAlignment="1">
      <alignment vertical="center" wrapText="1"/>
    </xf>
    <xf numFmtId="3" fontId="0" fillId="0" borderId="18" xfId="0" applyNumberFormat="1" applyFill="1" applyBorder="1" applyAlignment="1">
      <alignment vertical="center" wrapText="1"/>
    </xf>
    <xf numFmtId="3" fontId="0" fillId="0" borderId="23" xfId="0" applyNumberFormat="1" applyBorder="1" applyAlignment="1">
      <alignment vertical="center" wrapText="1"/>
    </xf>
    <xf numFmtId="3" fontId="0" fillId="0" borderId="8" xfId="0" applyNumberFormat="1" applyBorder="1" applyAlignment="1">
      <alignment vertical="center" wrapText="1"/>
    </xf>
    <xf numFmtId="3" fontId="0" fillId="0" borderId="21" xfId="0" applyNumberFormat="1" applyBorder="1" applyAlignment="1">
      <alignment vertical="center" wrapText="1"/>
    </xf>
    <xf numFmtId="3" fontId="0" fillId="0" borderId="22" xfId="0" applyNumberFormat="1" applyBorder="1" applyAlignment="1">
      <alignment vertical="center" wrapText="1"/>
    </xf>
    <xf numFmtId="3" fontId="0" fillId="0" borderId="18" xfId="0" applyNumberFormat="1" applyBorder="1" applyAlignment="1">
      <alignment vertical="center" wrapText="1"/>
    </xf>
    <xf numFmtId="10" fontId="5" fillId="0" borderId="23" xfId="1" applyNumberFormat="1" applyFont="1" applyFill="1" applyBorder="1" applyAlignment="1">
      <alignment vertical="center" wrapText="1"/>
    </xf>
    <xf numFmtId="10" fontId="0" fillId="0" borderId="18" xfId="1" applyNumberFormat="1" applyFont="1" applyBorder="1" applyAlignment="1">
      <alignment vertical="center" wrapText="1"/>
    </xf>
    <xf numFmtId="10" fontId="0" fillId="0" borderId="21" xfId="1" applyNumberFormat="1" applyFont="1" applyBorder="1" applyAlignment="1">
      <alignment vertical="center" wrapText="1"/>
    </xf>
    <xf numFmtId="164" fontId="0" fillId="3" borderId="18" xfId="1" applyNumberFormat="1" applyFont="1" applyFill="1" applyBorder="1" applyAlignment="1">
      <alignment vertical="center" wrapText="1"/>
    </xf>
    <xf numFmtId="3" fontId="0" fillId="3" borderId="21" xfId="0" applyNumberFormat="1" applyFill="1" applyBorder="1" applyAlignment="1">
      <alignment vertical="center" wrapText="1"/>
    </xf>
    <xf numFmtId="3" fontId="0" fillId="3" borderId="22" xfId="0" applyNumberFormat="1" applyFill="1" applyBorder="1" applyAlignment="1">
      <alignment horizontal="center" vertical="center" wrapText="1"/>
    </xf>
    <xf numFmtId="3" fontId="0" fillId="3" borderId="18" xfId="0" applyNumberFormat="1" applyFill="1" applyBorder="1" applyAlignment="1">
      <alignment horizontal="center" vertical="center" wrapText="1"/>
    </xf>
    <xf numFmtId="164" fontId="0" fillId="0" borderId="21" xfId="1" applyNumberFormat="1" applyFont="1" applyFill="1" applyBorder="1" applyAlignment="1">
      <alignment vertical="center" wrapText="1"/>
    </xf>
    <xf numFmtId="164" fontId="0" fillId="0" borderId="18" xfId="1" applyNumberFormat="1" applyFont="1" applyFill="1" applyBorder="1" applyAlignment="1">
      <alignment vertical="center" wrapText="1"/>
    </xf>
    <xf numFmtId="0" fontId="0" fillId="3" borderId="18" xfId="0" applyFill="1" applyBorder="1" applyAlignment="1">
      <alignment vertical="center" wrapText="1"/>
    </xf>
    <xf numFmtId="3" fontId="0" fillId="3" borderId="23" xfId="0" applyNumberFormat="1" applyFill="1" applyBorder="1" applyAlignment="1">
      <alignment horizontal="center" vertical="center" wrapText="1"/>
    </xf>
    <xf numFmtId="0" fontId="6" fillId="8" borderId="0" xfId="0" applyFont="1" applyFill="1" applyBorder="1" applyAlignment="1">
      <alignment vertical="center" wrapText="1"/>
    </xf>
    <xf numFmtId="3" fontId="0" fillId="0" borderId="23" xfId="0" applyNumberFormat="1" applyFill="1" applyBorder="1" applyAlignment="1">
      <alignment vertical="center" wrapText="1"/>
    </xf>
    <xf numFmtId="165" fontId="0" fillId="3" borderId="18" xfId="0" applyNumberFormat="1" applyFill="1" applyBorder="1" applyAlignment="1">
      <alignment vertical="center" wrapText="1"/>
    </xf>
    <xf numFmtId="3" fontId="2" fillId="9" borderId="2" xfId="0" applyNumberFormat="1" applyFont="1" applyFill="1" applyBorder="1" applyAlignment="1">
      <alignment vertical="center" wrapText="1"/>
    </xf>
    <xf numFmtId="0" fontId="2" fillId="9" borderId="0" xfId="0" applyFont="1" applyFill="1" applyBorder="1" applyAlignment="1">
      <alignment vertical="center" wrapText="1"/>
    </xf>
    <xf numFmtId="165" fontId="0" fillId="0" borderId="23" xfId="0" applyNumberFormat="1" applyFill="1" applyBorder="1" applyAlignment="1">
      <alignment vertical="center" wrapText="1"/>
    </xf>
    <xf numFmtId="165" fontId="0" fillId="0" borderId="18" xfId="0" applyNumberFormat="1" applyFill="1" applyBorder="1" applyAlignment="1">
      <alignment vertical="center" wrapText="1"/>
    </xf>
    <xf numFmtId="165" fontId="0" fillId="0" borderId="21" xfId="0" applyNumberFormat="1" applyFill="1" applyBorder="1" applyAlignment="1">
      <alignment vertical="center" wrapText="1"/>
    </xf>
    <xf numFmtId="3" fontId="0" fillId="0" borderId="26" xfId="0" applyNumberFormat="1" applyFill="1" applyBorder="1" applyAlignment="1">
      <alignment vertical="center" wrapText="1"/>
    </xf>
    <xf numFmtId="3" fontId="0" fillId="0" borderId="27" xfId="0" applyNumberFormat="1" applyFill="1" applyBorder="1" applyAlignment="1">
      <alignment vertical="center" wrapText="1"/>
    </xf>
    <xf numFmtId="3" fontId="0" fillId="0" borderId="30" xfId="0" applyNumberFormat="1" applyFill="1" applyBorder="1" applyAlignment="1">
      <alignment vertical="center" wrapText="1"/>
    </xf>
    <xf numFmtId="165" fontId="0" fillId="3" borderId="30" xfId="0" applyNumberFormat="1" applyFill="1" applyBorder="1" applyAlignment="1">
      <alignment vertical="center" wrapText="1"/>
    </xf>
    <xf numFmtId="0" fontId="0" fillId="3" borderId="0" xfId="0" applyFill="1"/>
    <xf numFmtId="164" fontId="0" fillId="3" borderId="0" xfId="1" applyNumberFormat="1" applyFont="1" applyFill="1"/>
    <xf numFmtId="0" fontId="5" fillId="0" borderId="6" xfId="0" applyFont="1" applyBorder="1" applyAlignment="1">
      <alignment vertical="center" wrapText="1"/>
    </xf>
    <xf numFmtId="165" fontId="0" fillId="5" borderId="0" xfId="0" applyNumberFormat="1" applyFill="1"/>
    <xf numFmtId="3" fontId="0" fillId="3" borderId="2" xfId="0" applyNumberFormat="1" applyFill="1" applyBorder="1"/>
    <xf numFmtId="0" fontId="0" fillId="0" borderId="25" xfId="0" applyBorder="1" applyAlignment="1">
      <alignment vertical="center" wrapText="1"/>
    </xf>
    <xf numFmtId="14" fontId="0" fillId="0" borderId="24" xfId="0" applyNumberFormat="1" applyBorder="1" applyAlignment="1">
      <alignment horizontal="left" vertical="center" wrapText="1"/>
    </xf>
    <xf numFmtId="1" fontId="2" fillId="0" borderId="54" xfId="0" applyNumberFormat="1" applyFont="1" applyFill="1" applyBorder="1" applyAlignment="1">
      <alignment horizontal="left" wrapText="1"/>
    </xf>
    <xf numFmtId="1" fontId="0" fillId="0" borderId="55" xfId="0" applyNumberFormat="1" applyBorder="1" applyAlignment="1">
      <alignment horizontal="left" vertical="center" wrapText="1"/>
    </xf>
    <xf numFmtId="3" fontId="0" fillId="0" borderId="56" xfId="0" applyNumberFormat="1" applyFill="1" applyBorder="1" applyAlignment="1">
      <alignment vertical="center" wrapText="1"/>
    </xf>
    <xf numFmtId="3" fontId="0" fillId="0" borderId="37" xfId="0" applyNumberFormat="1" applyFill="1" applyBorder="1" applyAlignment="1">
      <alignment vertical="center" wrapText="1"/>
    </xf>
    <xf numFmtId="3" fontId="0" fillId="0" borderId="35" xfId="0" applyNumberFormat="1" applyFill="1" applyBorder="1" applyAlignment="1">
      <alignment vertical="center" wrapText="1"/>
    </xf>
    <xf numFmtId="3" fontId="0" fillId="0" borderId="36" xfId="0" applyNumberFormat="1" applyBorder="1" applyAlignment="1">
      <alignment vertical="center" wrapText="1"/>
    </xf>
    <xf numFmtId="3" fontId="0" fillId="0" borderId="40" xfId="0" applyNumberFormat="1" applyBorder="1" applyAlignment="1">
      <alignment vertical="center" wrapText="1"/>
    </xf>
    <xf numFmtId="3" fontId="0" fillId="0" borderId="56" xfId="0" applyNumberFormat="1" applyBorder="1" applyAlignment="1">
      <alignment vertical="center" wrapText="1"/>
    </xf>
    <xf numFmtId="1" fontId="0" fillId="0" borderId="24" xfId="0" applyNumberFormat="1" applyBorder="1" applyAlignment="1">
      <alignment horizontal="left" vertical="center" wrapText="1"/>
    </xf>
    <xf numFmtId="3" fontId="0" fillId="0" borderId="26" xfId="0" applyNumberFormat="1" applyBorder="1" applyAlignment="1">
      <alignment vertical="center" wrapText="1"/>
    </xf>
    <xf numFmtId="3" fontId="0" fillId="0" borderId="27" xfId="0" applyNumberFormat="1" applyBorder="1" applyAlignment="1">
      <alignment vertical="center" wrapText="1"/>
    </xf>
    <xf numFmtId="3" fontId="0" fillId="0" borderId="33" xfId="0" applyNumberFormat="1" applyBorder="1" applyAlignment="1">
      <alignment vertical="center" wrapText="1"/>
    </xf>
    <xf numFmtId="3" fontId="0" fillId="0" borderId="37" xfId="0" applyNumberFormat="1" applyBorder="1" applyAlignment="1">
      <alignment vertical="center" wrapText="1"/>
    </xf>
    <xf numFmtId="3" fontId="0" fillId="0" borderId="35" xfId="0" applyNumberFormat="1" applyBorder="1" applyAlignment="1">
      <alignment vertical="center" wrapText="1"/>
    </xf>
    <xf numFmtId="1" fontId="0" fillId="0" borderId="24" xfId="0" applyNumberFormat="1" applyFill="1" applyBorder="1" applyAlignment="1">
      <alignment horizontal="left" vertical="center" wrapText="1"/>
    </xf>
    <xf numFmtId="3" fontId="0" fillId="3" borderId="26" xfId="0" applyNumberFormat="1" applyFill="1" applyBorder="1" applyAlignment="1">
      <alignment vertical="center" wrapText="1"/>
    </xf>
    <xf numFmtId="0" fontId="0" fillId="0" borderId="33" xfId="0" applyBorder="1" applyAlignment="1">
      <alignment vertical="center" wrapText="1"/>
    </xf>
    <xf numFmtId="164" fontId="0" fillId="0" borderId="56" xfId="1" applyNumberFormat="1" applyFont="1" applyFill="1" applyBorder="1" applyAlignment="1">
      <alignment vertical="center" wrapText="1"/>
    </xf>
    <xf numFmtId="164" fontId="0" fillId="0" borderId="35" xfId="1" applyNumberFormat="1" applyFont="1" applyFill="1" applyBorder="1" applyAlignment="1">
      <alignment vertical="center" wrapText="1"/>
    </xf>
    <xf numFmtId="0" fontId="0" fillId="3" borderId="35" xfId="0" applyFill="1" applyBorder="1" applyAlignment="1">
      <alignment vertical="center" wrapText="1"/>
    </xf>
    <xf numFmtId="3" fontId="0" fillId="3" borderId="29" xfId="0" applyNumberFormat="1" applyFill="1" applyBorder="1" applyAlignment="1">
      <alignment horizontal="center" vertical="center" wrapText="1"/>
    </xf>
    <xf numFmtId="164" fontId="0" fillId="0" borderId="30" xfId="1" applyNumberFormat="1" applyFont="1" applyFill="1" applyBorder="1" applyAlignment="1">
      <alignment vertical="center" wrapText="1"/>
    </xf>
    <xf numFmtId="0" fontId="0" fillId="3" borderId="30" xfId="0" applyFill="1" applyBorder="1" applyAlignment="1">
      <alignment vertical="center" wrapText="1"/>
    </xf>
    <xf numFmtId="3" fontId="0" fillId="0" borderId="36" xfId="0" applyNumberFormat="1" applyFill="1" applyBorder="1" applyAlignment="1">
      <alignment vertical="center" wrapText="1"/>
    </xf>
    <xf numFmtId="165" fontId="0" fillId="3" borderId="35" xfId="0" applyNumberFormat="1" applyFill="1" applyBorder="1" applyAlignment="1">
      <alignment vertical="center" wrapText="1"/>
    </xf>
    <xf numFmtId="3" fontId="0" fillId="0" borderId="29" xfId="0" applyNumberFormat="1" applyFill="1" applyBorder="1" applyAlignment="1">
      <alignment vertical="center" wrapText="1"/>
    </xf>
    <xf numFmtId="0" fontId="0" fillId="0" borderId="33" xfId="0" applyFill="1" applyBorder="1" applyAlignment="1">
      <alignment vertical="center" wrapText="1"/>
    </xf>
    <xf numFmtId="14" fontId="0" fillId="0" borderId="55" xfId="0" applyNumberFormat="1" applyFill="1" applyBorder="1" applyAlignment="1">
      <alignment horizontal="left" vertical="center" wrapText="1"/>
    </xf>
    <xf numFmtId="3" fontId="0" fillId="3" borderId="37" xfId="0" applyNumberFormat="1" applyFill="1" applyBorder="1" applyAlignment="1">
      <alignment horizontal="center" vertical="center" wrapText="1"/>
    </xf>
    <xf numFmtId="3" fontId="0" fillId="3" borderId="35" xfId="0" applyNumberFormat="1" applyFill="1" applyBorder="1" applyAlignment="1">
      <alignment horizontal="center" vertical="center" wrapText="1"/>
    </xf>
    <xf numFmtId="3" fontId="0" fillId="3" borderId="27" xfId="0" applyNumberFormat="1" applyFill="1" applyBorder="1" applyAlignment="1">
      <alignment vertical="center" wrapText="1"/>
    </xf>
    <xf numFmtId="164" fontId="0" fillId="0" borderId="29" xfId="1" applyNumberFormat="1" applyFont="1" applyFill="1" applyBorder="1" applyAlignment="1">
      <alignment vertical="center" wrapText="1"/>
    </xf>
    <xf numFmtId="0" fontId="0" fillId="0" borderId="44" xfId="0" applyFill="1" applyBorder="1" applyAlignment="1">
      <alignment vertical="center" wrapText="1"/>
    </xf>
    <xf numFmtId="1" fontId="0" fillId="0" borderId="41" xfId="0" applyNumberFormat="1" applyFill="1" applyBorder="1" applyAlignment="1">
      <alignment horizontal="left" vertical="center" wrapText="1"/>
    </xf>
    <xf numFmtId="3" fontId="0" fillId="3" borderId="57" xfId="0" applyNumberFormat="1" applyFill="1" applyBorder="1" applyAlignment="1">
      <alignment vertical="center" wrapText="1"/>
    </xf>
    <xf numFmtId="164" fontId="0" fillId="0" borderId="60" xfId="1" applyNumberFormat="1" applyFont="1" applyFill="1" applyBorder="1" applyAlignment="1">
      <alignment vertical="center" wrapText="1"/>
    </xf>
    <xf numFmtId="165" fontId="0" fillId="3" borderId="59" xfId="0" applyNumberFormat="1" applyFill="1" applyBorder="1" applyAlignment="1">
      <alignment vertical="center" wrapText="1"/>
    </xf>
    <xf numFmtId="3" fontId="0" fillId="0" borderId="58" xfId="0" applyNumberFormat="1" applyFill="1" applyBorder="1" applyAlignment="1">
      <alignment vertical="center" wrapText="1"/>
    </xf>
    <xf numFmtId="165" fontId="0" fillId="0" borderId="36" xfId="0" applyNumberFormat="1" applyFill="1" applyBorder="1" applyAlignment="1">
      <alignment vertical="center" wrapText="1"/>
    </xf>
    <xf numFmtId="165" fontId="0" fillId="0" borderId="35" xfId="0" applyNumberFormat="1" applyFill="1" applyBorder="1" applyAlignment="1">
      <alignment vertical="center" wrapText="1"/>
    </xf>
    <xf numFmtId="165" fontId="0" fillId="0" borderId="56" xfId="0" applyNumberFormat="1" applyFill="1" applyBorder="1" applyAlignment="1">
      <alignment vertical="center" wrapText="1"/>
    </xf>
    <xf numFmtId="165" fontId="0" fillId="0" borderId="29" xfId="0" applyNumberFormat="1" applyFill="1" applyBorder="1" applyAlignment="1">
      <alignment vertical="center" wrapText="1"/>
    </xf>
    <xf numFmtId="165" fontId="0" fillId="0" borderId="30" xfId="0" applyNumberFormat="1" applyFill="1" applyBorder="1" applyAlignment="1">
      <alignment vertical="center" wrapText="1"/>
    </xf>
    <xf numFmtId="165" fontId="0" fillId="0" borderId="26" xfId="0" applyNumberFormat="1" applyFill="1" applyBorder="1" applyAlignment="1">
      <alignment vertical="center" wrapText="1"/>
    </xf>
    <xf numFmtId="3" fontId="0" fillId="0" borderId="57" xfId="0" applyNumberFormat="1" applyFill="1" applyBorder="1" applyAlignment="1">
      <alignment vertical="center" wrapText="1"/>
    </xf>
    <xf numFmtId="3" fontId="0" fillId="0" borderId="59" xfId="0" applyNumberFormat="1" applyFill="1" applyBorder="1" applyAlignment="1">
      <alignment vertical="center" wrapText="1"/>
    </xf>
    <xf numFmtId="165" fontId="0" fillId="0" borderId="60" xfId="0" applyNumberFormat="1" applyFill="1" applyBorder="1" applyAlignment="1">
      <alignment vertical="center" wrapText="1"/>
    </xf>
    <xf numFmtId="165" fontId="0" fillId="0" borderId="57" xfId="0" applyNumberFormat="1" applyFill="1" applyBorder="1" applyAlignment="1">
      <alignment vertical="center" wrapText="1"/>
    </xf>
    <xf numFmtId="165" fontId="0" fillId="0" borderId="59" xfId="0" applyNumberFormat="1" applyFill="1" applyBorder="1" applyAlignment="1">
      <alignment vertical="center" wrapText="1"/>
    </xf>
    <xf numFmtId="165" fontId="0" fillId="3" borderId="60" xfId="0" applyNumberFormat="1" applyFill="1" applyBorder="1" applyAlignment="1">
      <alignment horizontal="center" vertical="center" wrapText="1"/>
    </xf>
    <xf numFmtId="165" fontId="0" fillId="3" borderId="59" xfId="0" applyNumberFormat="1" applyFill="1" applyBorder="1" applyAlignment="1">
      <alignment horizontal="center" vertical="center" wrapText="1"/>
    </xf>
    <xf numFmtId="164" fontId="5" fillId="0" borderId="23" xfId="1" applyNumberFormat="1" applyFont="1" applyFill="1" applyBorder="1" applyAlignment="1">
      <alignment vertical="center" wrapText="1"/>
    </xf>
    <xf numFmtId="164" fontId="0" fillId="0" borderId="18" xfId="1" applyNumberFormat="1" applyFont="1" applyBorder="1" applyAlignment="1">
      <alignment vertical="center" wrapText="1"/>
    </xf>
    <xf numFmtId="164" fontId="0" fillId="0" borderId="21" xfId="1" applyNumberFormat="1" applyFont="1" applyBorder="1" applyAlignment="1">
      <alignment vertical="center" wrapText="1"/>
    </xf>
    <xf numFmtId="164" fontId="0" fillId="0" borderId="30" xfId="1" applyNumberFormat="1" applyFont="1" applyBorder="1" applyAlignment="1">
      <alignment vertical="center" wrapText="1"/>
    </xf>
    <xf numFmtId="164" fontId="0" fillId="0" borderId="36" xfId="0" applyNumberFormat="1" applyFill="1" applyBorder="1" applyAlignment="1">
      <alignment vertical="center" wrapText="1"/>
    </xf>
    <xf numFmtId="164" fontId="0" fillId="0" borderId="23" xfId="0" applyNumberFormat="1" applyFill="1" applyBorder="1" applyAlignment="1">
      <alignment vertical="center" wrapText="1"/>
    </xf>
    <xf numFmtId="165" fontId="0" fillId="3" borderId="17" xfId="0" applyNumberFormat="1" applyFill="1" applyBorder="1" applyAlignment="1">
      <alignment vertical="center" wrapText="1"/>
    </xf>
    <xf numFmtId="165" fontId="0" fillId="3" borderId="32" xfId="0" applyNumberFormat="1" applyFill="1" applyBorder="1" applyAlignment="1">
      <alignment vertical="center" wrapText="1"/>
    </xf>
    <xf numFmtId="3" fontId="0" fillId="3" borderId="42" xfId="0" applyNumberFormat="1" applyFill="1" applyBorder="1" applyAlignment="1">
      <alignment horizontal="center" vertical="center" wrapText="1"/>
    </xf>
    <xf numFmtId="165" fontId="0" fillId="3" borderId="30" xfId="0" applyNumberFormat="1" applyFill="1" applyBorder="1" applyAlignment="1">
      <alignment horizontal="center" vertical="center" wrapText="1"/>
    </xf>
    <xf numFmtId="0" fontId="0" fillId="3" borderId="4" xfId="0" applyFill="1" applyBorder="1"/>
    <xf numFmtId="10" fontId="0" fillId="0" borderId="23" xfId="1" applyNumberFormat="1" applyFont="1" applyBorder="1" applyAlignment="1">
      <alignment vertical="center" wrapText="1"/>
    </xf>
    <xf numFmtId="164" fontId="0" fillId="0" borderId="23" xfId="1" applyNumberFormat="1" applyFont="1" applyBorder="1" applyAlignment="1">
      <alignment vertical="center" wrapText="1"/>
    </xf>
    <xf numFmtId="3" fontId="0" fillId="0" borderId="34" xfId="0" applyNumberFormat="1" applyFill="1" applyBorder="1" applyAlignment="1">
      <alignment vertical="center" wrapText="1"/>
    </xf>
    <xf numFmtId="3" fontId="0" fillId="0" borderId="10" xfId="0" applyNumberFormat="1" applyFill="1" applyBorder="1" applyAlignment="1">
      <alignment vertical="center" wrapText="1"/>
    </xf>
    <xf numFmtId="3" fontId="0" fillId="0" borderId="28" xfId="0" applyNumberFormat="1" applyBorder="1" applyAlignment="1">
      <alignment vertical="center" wrapText="1"/>
    </xf>
    <xf numFmtId="3" fontId="0" fillId="0" borderId="34" xfId="0" applyNumberFormat="1" applyBorder="1" applyAlignment="1">
      <alignment vertical="center" wrapText="1"/>
    </xf>
    <xf numFmtId="3" fontId="0" fillId="0" borderId="10" xfId="0" applyNumberFormat="1" applyBorder="1" applyAlignment="1">
      <alignment vertical="center" wrapText="1"/>
    </xf>
    <xf numFmtId="3" fontId="0" fillId="3" borderId="28" xfId="0" applyNumberFormat="1" applyFill="1" applyBorder="1" applyAlignment="1">
      <alignment vertical="center" wrapText="1"/>
    </xf>
    <xf numFmtId="3" fontId="0" fillId="3" borderId="10" xfId="0" applyNumberFormat="1" applyFill="1" applyBorder="1" applyAlignment="1">
      <alignment horizontal="center" vertical="center" wrapText="1"/>
    </xf>
    <xf numFmtId="3" fontId="0" fillId="3" borderId="28" xfId="0" applyNumberFormat="1" applyFill="1" applyBorder="1" applyAlignment="1">
      <alignment horizontal="center" vertical="center" wrapText="1"/>
    </xf>
    <xf numFmtId="3" fontId="0" fillId="3" borderId="34" xfId="0" applyNumberFormat="1" applyFill="1" applyBorder="1" applyAlignment="1">
      <alignment horizontal="center" vertical="center" wrapText="1"/>
    </xf>
    <xf numFmtId="3" fontId="0" fillId="3" borderId="47" xfId="0" applyNumberFormat="1" applyFill="1" applyBorder="1" applyAlignment="1">
      <alignment horizontal="center" vertical="center" wrapText="1"/>
    </xf>
    <xf numFmtId="3" fontId="0" fillId="3" borderId="10" xfId="0" applyNumberFormat="1" applyFill="1" applyBorder="1" applyAlignment="1">
      <alignment vertical="center" wrapText="1"/>
    </xf>
    <xf numFmtId="3" fontId="0" fillId="3" borderId="61" xfId="0" applyNumberFormat="1" applyFill="1" applyBorder="1" applyAlignment="1">
      <alignment vertical="center" wrapText="1"/>
    </xf>
    <xf numFmtId="3" fontId="0" fillId="0" borderId="28" xfId="0" applyNumberFormat="1" applyFill="1" applyBorder="1" applyAlignment="1">
      <alignment vertical="center" wrapText="1"/>
    </xf>
    <xf numFmtId="3" fontId="0" fillId="0" borderId="61" xfId="0" applyNumberFormat="1" applyFill="1" applyBorder="1" applyAlignment="1">
      <alignment vertical="center" wrapText="1"/>
    </xf>
    <xf numFmtId="0" fontId="2" fillId="0" borderId="5" xfId="0" applyFont="1" applyFill="1" applyBorder="1" applyAlignment="1"/>
    <xf numFmtId="0" fontId="2" fillId="0" borderId="9" xfId="0" applyFont="1" applyFill="1" applyBorder="1" applyAlignment="1"/>
    <xf numFmtId="0" fontId="2" fillId="0" borderId="62" xfId="0" applyFont="1" applyFill="1" applyBorder="1" applyAlignment="1">
      <alignment horizontal="center"/>
    </xf>
    <xf numFmtId="0" fontId="2" fillId="0" borderId="63" xfId="0" applyFont="1" applyFill="1" applyBorder="1" applyAlignment="1">
      <alignment horizontal="center"/>
    </xf>
    <xf numFmtId="0" fontId="6" fillId="8" borderId="13" xfId="0" applyFont="1" applyFill="1" applyBorder="1" applyAlignment="1">
      <alignment wrapText="1"/>
    </xf>
    <xf numFmtId="1" fontId="6" fillId="8" borderId="14" xfId="0" applyNumberFormat="1" applyFont="1" applyFill="1" applyBorder="1" applyAlignment="1">
      <alignment horizontal="left" wrapText="1"/>
    </xf>
    <xf numFmtId="1" fontId="6" fillId="8" borderId="14" xfId="0" applyNumberFormat="1" applyFont="1" applyFill="1" applyBorder="1" applyAlignment="1">
      <alignment wrapText="1"/>
    </xf>
    <xf numFmtId="0" fontId="6" fillId="8" borderId="14" xfId="0" applyFont="1" applyFill="1" applyBorder="1" applyAlignment="1"/>
    <xf numFmtId="0" fontId="6" fillId="8" borderId="15" xfId="0" applyFont="1" applyFill="1" applyBorder="1" applyAlignment="1"/>
    <xf numFmtId="1" fontId="2" fillId="9" borderId="4" xfId="0" applyNumberFormat="1" applyFont="1" applyFill="1" applyBorder="1" applyAlignment="1">
      <alignment horizontal="left" vertical="center" wrapText="1"/>
    </xf>
    <xf numFmtId="1" fontId="6" fillId="8" borderId="4" xfId="0" applyNumberFormat="1" applyFont="1" applyFill="1" applyBorder="1" applyAlignment="1">
      <alignment horizontal="left" vertical="center" wrapText="1"/>
    </xf>
    <xf numFmtId="165" fontId="0" fillId="3" borderId="58" xfId="0" applyNumberFormat="1" applyFill="1" applyBorder="1" applyAlignment="1">
      <alignment horizontal="center" vertical="center" wrapText="1"/>
    </xf>
    <xf numFmtId="164" fontId="0" fillId="0" borderId="22" xfId="1" applyNumberFormat="1" applyFont="1" applyFill="1" applyBorder="1" applyAlignment="1">
      <alignment vertical="center" wrapText="1"/>
    </xf>
    <xf numFmtId="165" fontId="0" fillId="3" borderId="27" xfId="0" applyNumberFormat="1" applyFill="1" applyBorder="1" applyAlignment="1">
      <alignment horizontal="center" vertical="center" wrapText="1"/>
    </xf>
    <xf numFmtId="164" fontId="0" fillId="0" borderId="22" xfId="1" applyNumberFormat="1" applyFont="1" applyBorder="1" applyAlignment="1">
      <alignment vertical="center" wrapText="1"/>
    </xf>
    <xf numFmtId="164" fontId="0" fillId="0" borderId="27" xfId="1" applyNumberFormat="1" applyFont="1" applyBorder="1" applyAlignment="1">
      <alignment vertical="center" wrapText="1"/>
    </xf>
    <xf numFmtId="0" fontId="2" fillId="0" borderId="58" xfId="0" applyFont="1" applyFill="1" applyBorder="1" applyAlignment="1">
      <alignment horizontal="center"/>
    </xf>
    <xf numFmtId="0" fontId="2" fillId="0" borderId="59" xfId="0" applyFont="1" applyFill="1" applyBorder="1" applyAlignment="1"/>
    <xf numFmtId="164" fontId="0" fillId="3" borderId="29" xfId="1" applyNumberFormat="1" applyFont="1" applyFill="1" applyBorder="1" applyAlignment="1">
      <alignment horizontal="right" vertical="center" wrapText="1"/>
    </xf>
    <xf numFmtId="166" fontId="0" fillId="3" borderId="4" xfId="0" applyNumberFormat="1" applyFill="1" applyBorder="1" applyAlignment="1">
      <alignment horizontal="right"/>
    </xf>
    <xf numFmtId="3" fontId="0" fillId="0" borderId="26" xfId="0" applyNumberFormat="1" applyFill="1" applyBorder="1" applyAlignment="1">
      <alignment horizontal="center" vertical="center" wrapText="1"/>
    </xf>
    <xf numFmtId="0" fontId="5" fillId="0" borderId="0" xfId="0" applyFont="1" applyAlignment="1">
      <alignment vertical="center" wrapText="1"/>
    </xf>
    <xf numFmtId="164" fontId="0" fillId="0" borderId="58" xfId="1" applyNumberFormat="1" applyFont="1" applyFill="1" applyBorder="1" applyAlignment="1">
      <alignment horizontal="center" vertical="center" wrapText="1"/>
    </xf>
    <xf numFmtId="0" fontId="0" fillId="0" borderId="0" xfId="0" applyBorder="1" applyAlignment="1">
      <alignment wrapText="1"/>
    </xf>
    <xf numFmtId="0" fontId="6" fillId="8" borderId="14" xfId="0" applyFont="1" applyFill="1" applyBorder="1" applyAlignment="1">
      <alignment wrapText="1"/>
    </xf>
    <xf numFmtId="0" fontId="0" fillId="0" borderId="40" xfId="0" applyBorder="1" applyAlignment="1">
      <alignment vertical="center" wrapText="1"/>
    </xf>
    <xf numFmtId="0" fontId="0" fillId="0" borderId="8" xfId="0" applyBorder="1" applyAlignment="1">
      <alignment vertical="center" wrapText="1"/>
    </xf>
    <xf numFmtId="0" fontId="0" fillId="0" borderId="39" xfId="0" applyBorder="1" applyAlignment="1">
      <alignment vertical="center" wrapText="1"/>
    </xf>
    <xf numFmtId="3" fontId="0" fillId="0" borderId="38" xfId="0" applyNumberFormat="1" applyBorder="1" applyAlignment="1">
      <alignment vertical="center" wrapText="1"/>
    </xf>
    <xf numFmtId="0" fontId="0" fillId="0" borderId="7" xfId="0" applyBorder="1" applyAlignment="1">
      <alignment vertical="center" wrapText="1"/>
    </xf>
    <xf numFmtId="0" fontId="0" fillId="0" borderId="49" xfId="0" applyFill="1" applyBorder="1" applyAlignment="1">
      <alignment vertical="center" wrapText="1"/>
    </xf>
    <xf numFmtId="0" fontId="0" fillId="0" borderId="38" xfId="0" applyBorder="1" applyAlignment="1">
      <alignment vertical="center" wrapText="1"/>
    </xf>
    <xf numFmtId="0" fontId="0" fillId="0" borderId="49" xfId="0" applyBorder="1" applyAlignment="1">
      <alignment vertical="center" wrapText="1"/>
    </xf>
    <xf numFmtId="0" fontId="0" fillId="0" borderId="38" xfId="0" applyFill="1" applyBorder="1" applyAlignment="1">
      <alignment vertical="center" wrapText="1"/>
    </xf>
    <xf numFmtId="0" fontId="5" fillId="0" borderId="7" xfId="0" applyFont="1" applyBorder="1" applyAlignment="1">
      <alignment vertical="center" wrapText="1"/>
    </xf>
    <xf numFmtId="0" fontId="0" fillId="0" borderId="45" xfId="0" applyFill="1" applyBorder="1" applyAlignment="1">
      <alignment vertical="center" wrapText="1"/>
    </xf>
    <xf numFmtId="0" fontId="0" fillId="0" borderId="7" xfId="0" applyFill="1" applyBorder="1" applyAlignment="1">
      <alignment vertical="center" wrapText="1"/>
    </xf>
    <xf numFmtId="0" fontId="0" fillId="0" borderId="0" xfId="0" applyBorder="1" applyAlignment="1">
      <alignment vertical="center" wrapText="1"/>
    </xf>
    <xf numFmtId="1" fontId="0" fillId="0" borderId="12" xfId="0" applyNumberFormat="1" applyBorder="1" applyAlignment="1">
      <alignment horizontal="left" vertical="center" wrapText="1"/>
    </xf>
    <xf numFmtId="3" fontId="0" fillId="0" borderId="2" xfId="0" applyNumberFormat="1" applyBorder="1" applyAlignment="1">
      <alignment vertical="center" wrapText="1"/>
    </xf>
    <xf numFmtId="3" fontId="0" fillId="0" borderId="9" xfId="0" applyNumberFormat="1" applyBorder="1" applyAlignment="1">
      <alignment vertical="center" wrapText="1"/>
    </xf>
    <xf numFmtId="3" fontId="0" fillId="0" borderId="1" xfId="0" applyNumberFormat="1" applyBorder="1" applyAlignment="1">
      <alignment vertical="center" wrapText="1"/>
    </xf>
    <xf numFmtId="3" fontId="0" fillId="0" borderId="5" xfId="0" applyNumberFormat="1" applyFill="1" applyBorder="1" applyAlignment="1">
      <alignment vertical="center" wrapText="1"/>
    </xf>
    <xf numFmtId="165" fontId="0" fillId="3" borderId="19" xfId="0" applyNumberFormat="1" applyFill="1" applyBorder="1" applyAlignment="1">
      <alignment vertical="center" wrapText="1"/>
    </xf>
    <xf numFmtId="3" fontId="0" fillId="0" borderId="19" xfId="0" applyNumberFormat="1" applyFill="1" applyBorder="1" applyAlignment="1">
      <alignment vertical="center" wrapText="1"/>
    </xf>
    <xf numFmtId="0" fontId="0" fillId="0" borderId="45" xfId="0" applyBorder="1" applyAlignment="1">
      <alignment vertical="center" wrapText="1"/>
    </xf>
    <xf numFmtId="1" fontId="0" fillId="0" borderId="41" xfId="0" applyNumberFormat="1" applyBorder="1" applyAlignment="1">
      <alignment horizontal="left" vertical="center" wrapText="1"/>
    </xf>
    <xf numFmtId="3" fontId="0" fillId="0" borderId="57" xfId="0" applyNumberFormat="1" applyBorder="1" applyAlignment="1">
      <alignment vertical="center" wrapText="1"/>
    </xf>
    <xf numFmtId="3" fontId="0" fillId="0" borderId="58" xfId="0" applyNumberFormat="1" applyBorder="1" applyAlignment="1">
      <alignment vertical="center" wrapText="1"/>
    </xf>
    <xf numFmtId="3" fontId="0" fillId="0" borderId="61" xfId="0" applyNumberFormat="1" applyBorder="1" applyAlignment="1">
      <alignment vertical="center" wrapText="1"/>
    </xf>
    <xf numFmtId="3" fontId="0" fillId="0" borderId="60" xfId="0" applyNumberFormat="1" applyFill="1" applyBorder="1" applyAlignment="1">
      <alignment vertical="center" wrapText="1"/>
    </xf>
    <xf numFmtId="3" fontId="0" fillId="3" borderId="66" xfId="0" applyNumberFormat="1" applyFill="1" applyBorder="1" applyAlignment="1">
      <alignment horizontal="center" vertical="center" wrapText="1"/>
    </xf>
    <xf numFmtId="3" fontId="0" fillId="3" borderId="67" xfId="0" applyNumberFormat="1" applyFill="1" applyBorder="1" applyAlignment="1">
      <alignment horizontal="center" vertical="center" wrapText="1"/>
    </xf>
    <xf numFmtId="165" fontId="0" fillId="3" borderId="63" xfId="0" applyNumberFormat="1" applyFill="1" applyBorder="1" applyAlignment="1">
      <alignment vertical="center" wrapText="1"/>
    </xf>
    <xf numFmtId="3" fontId="0" fillId="3" borderId="63" xfId="0" applyNumberFormat="1" applyFill="1" applyBorder="1" applyAlignment="1">
      <alignment horizontal="center" vertical="center" wrapText="1"/>
    </xf>
    <xf numFmtId="3" fontId="0" fillId="3" borderId="5" xfId="0" applyNumberFormat="1" applyFill="1" applyBorder="1" applyAlignment="1">
      <alignment horizontal="center" vertical="center" wrapText="1"/>
    </xf>
    <xf numFmtId="3" fontId="0" fillId="3" borderId="1" xfId="0" applyNumberFormat="1" applyFill="1" applyBorder="1" applyAlignment="1">
      <alignment horizontal="center" vertical="center" wrapText="1"/>
    </xf>
    <xf numFmtId="3" fontId="0" fillId="3" borderId="9" xfId="0" applyNumberFormat="1" applyFill="1" applyBorder="1" applyAlignment="1">
      <alignment horizontal="center" vertical="center" wrapText="1"/>
    </xf>
    <xf numFmtId="3" fontId="0" fillId="3" borderId="19" xfId="0" applyNumberFormat="1" applyFill="1" applyBorder="1" applyAlignment="1">
      <alignment horizontal="center" vertical="center" wrapText="1"/>
    </xf>
    <xf numFmtId="3" fontId="0" fillId="3" borderId="5" xfId="0" applyNumberFormat="1" applyFill="1" applyBorder="1" applyAlignment="1">
      <alignment vertical="center" wrapText="1"/>
    </xf>
    <xf numFmtId="3" fontId="0" fillId="3" borderId="9" xfId="0" applyNumberFormat="1" applyFill="1" applyBorder="1" applyAlignment="1">
      <alignment vertical="center" wrapText="1"/>
    </xf>
    <xf numFmtId="3" fontId="0" fillId="3" borderId="69" xfId="0" applyNumberFormat="1" applyFill="1" applyBorder="1" applyAlignment="1">
      <alignment horizontal="center" vertical="center" wrapText="1"/>
    </xf>
    <xf numFmtId="3" fontId="0" fillId="3" borderId="71" xfId="0" applyNumberFormat="1" applyFill="1" applyBorder="1" applyAlignment="1">
      <alignment horizontal="center" vertical="center" wrapText="1"/>
    </xf>
    <xf numFmtId="165" fontId="0" fillId="3" borderId="72" xfId="0" applyNumberFormat="1" applyFill="1" applyBorder="1" applyAlignment="1">
      <alignment vertical="center" wrapText="1"/>
    </xf>
    <xf numFmtId="3" fontId="0" fillId="3" borderId="52" xfId="0" applyNumberFormat="1" applyFill="1" applyBorder="1" applyAlignment="1">
      <alignment horizontal="center" vertical="center" wrapText="1"/>
    </xf>
    <xf numFmtId="3" fontId="0" fillId="3" borderId="53" xfId="0" applyNumberFormat="1" applyFill="1" applyBorder="1" applyAlignment="1">
      <alignment horizontal="center" vertical="center" wrapText="1"/>
    </xf>
    <xf numFmtId="3" fontId="0" fillId="3" borderId="20" xfId="0" applyNumberFormat="1" applyFill="1" applyBorder="1" applyAlignment="1">
      <alignment horizontal="center" vertical="center" wrapText="1"/>
    </xf>
    <xf numFmtId="3" fontId="0" fillId="3" borderId="17" xfId="0" applyNumberFormat="1" applyFill="1" applyBorder="1" applyAlignment="1">
      <alignment horizontal="center" vertical="center" wrapText="1"/>
    </xf>
    <xf numFmtId="0" fontId="0" fillId="0" borderId="60" xfId="0" applyBorder="1" applyAlignment="1">
      <alignment vertical="center" wrapText="1"/>
    </xf>
    <xf numFmtId="0" fontId="0" fillId="0" borderId="5" xfId="0" applyBorder="1" applyAlignment="1">
      <alignment vertical="center" wrapText="1"/>
    </xf>
    <xf numFmtId="3" fontId="0" fillId="3" borderId="62" xfId="0" applyNumberFormat="1" applyFill="1" applyBorder="1" applyAlignment="1">
      <alignment horizontal="center" vertical="center" wrapText="1"/>
    </xf>
    <xf numFmtId="1" fontId="0" fillId="0" borderId="0" xfId="0" applyNumberFormat="1"/>
    <xf numFmtId="0" fontId="0" fillId="0" borderId="55" xfId="0" applyNumberFormat="1" applyFill="1" applyBorder="1" applyAlignment="1">
      <alignment horizontal="left" vertical="center" wrapText="1"/>
    </xf>
    <xf numFmtId="0" fontId="0" fillId="0" borderId="16" xfId="0" applyNumberFormat="1" applyFill="1" applyBorder="1" applyAlignment="1">
      <alignment horizontal="left" vertical="center" wrapText="1"/>
    </xf>
    <xf numFmtId="0" fontId="0" fillId="0" borderId="24" xfId="0" applyNumberFormat="1" applyFill="1" applyBorder="1" applyAlignment="1">
      <alignment horizontal="left" vertical="center" wrapText="1"/>
    </xf>
    <xf numFmtId="0" fontId="0" fillId="0" borderId="41" xfId="0" applyNumberFormat="1" applyFill="1" applyBorder="1" applyAlignment="1">
      <alignment horizontal="left" vertical="center" wrapText="1"/>
    </xf>
    <xf numFmtId="164" fontId="0" fillId="0" borderId="23" xfId="1" applyNumberFormat="1" applyFont="1" applyFill="1" applyBorder="1" applyAlignment="1">
      <alignment horizontal="right" vertical="center" wrapText="1"/>
    </xf>
    <xf numFmtId="164" fontId="0" fillId="3" borderId="4" xfId="1" applyNumberFormat="1" applyFont="1" applyFill="1" applyBorder="1"/>
    <xf numFmtId="0" fontId="0" fillId="0" borderId="14" xfId="0" applyBorder="1" applyAlignment="1">
      <alignment horizontal="left" vertical="center" wrapText="1"/>
    </xf>
    <xf numFmtId="3" fontId="0" fillId="3" borderId="39" xfId="0" applyNumberFormat="1" applyFill="1" applyBorder="1" applyAlignment="1">
      <alignment horizontal="center" vertical="center" wrapText="1"/>
    </xf>
    <xf numFmtId="3" fontId="0" fillId="3" borderId="8" xfId="0" applyNumberFormat="1" applyFill="1" applyBorder="1" applyAlignment="1">
      <alignment horizontal="center" vertical="center" wrapText="1"/>
    </xf>
    <xf numFmtId="164" fontId="5" fillId="0" borderId="29" xfId="1" applyNumberFormat="1" applyFont="1" applyFill="1" applyBorder="1" applyAlignment="1">
      <alignment horizontal="right" vertical="center" wrapText="1"/>
    </xf>
    <xf numFmtId="164" fontId="5" fillId="0" borderId="23" xfId="1" applyNumberFormat="1" applyFont="1" applyFill="1" applyBorder="1" applyAlignment="1">
      <alignment horizontal="right" vertical="center" wrapText="1"/>
    </xf>
    <xf numFmtId="3" fontId="0" fillId="0" borderId="28" xfId="0" applyNumberFormat="1" applyFill="1" applyBorder="1" applyAlignment="1">
      <alignment horizontal="right" vertical="center" wrapText="1"/>
    </xf>
    <xf numFmtId="164" fontId="0" fillId="0" borderId="23" xfId="1" applyNumberFormat="1" applyFont="1" applyFill="1" applyBorder="1" applyAlignment="1">
      <alignment vertical="center" wrapText="1"/>
    </xf>
    <xf numFmtId="1" fontId="2" fillId="9" borderId="0" xfId="0" applyNumberFormat="1" applyFont="1" applyFill="1" applyBorder="1" applyAlignment="1">
      <alignment horizontal="center" vertical="center" wrapText="1"/>
    </xf>
    <xf numFmtId="165" fontId="0" fillId="3" borderId="36" xfId="0" applyNumberFormat="1" applyFill="1" applyBorder="1" applyAlignment="1">
      <alignment horizontal="center" vertical="center" wrapText="1"/>
    </xf>
    <xf numFmtId="165" fontId="0" fillId="3" borderId="23" xfId="0" applyNumberFormat="1" applyFill="1" applyBorder="1" applyAlignment="1">
      <alignment horizontal="center" vertical="center" wrapText="1"/>
    </xf>
    <xf numFmtId="3" fontId="0" fillId="3" borderId="26" xfId="0" applyNumberFormat="1" applyFill="1" applyBorder="1" applyAlignment="1">
      <alignment horizontal="center" vertical="center" wrapText="1"/>
    </xf>
    <xf numFmtId="3" fontId="0" fillId="3" borderId="27" xfId="0" applyNumberFormat="1" applyFill="1" applyBorder="1" applyAlignment="1">
      <alignment horizontal="center" vertical="center" wrapText="1"/>
    </xf>
    <xf numFmtId="2" fontId="0" fillId="0" borderId="0" xfId="0" applyNumberFormat="1"/>
    <xf numFmtId="2" fontId="2" fillId="3" borderId="0" xfId="0" applyNumberFormat="1" applyFont="1" applyFill="1"/>
    <xf numFmtId="2" fontId="0" fillId="0" borderId="0" xfId="0" applyNumberFormat="1" applyBorder="1"/>
    <xf numFmtId="2" fontId="0" fillId="0" borderId="0" xfId="0" applyNumberFormat="1" applyFill="1" applyBorder="1"/>
    <xf numFmtId="2" fontId="0" fillId="0" borderId="0" xfId="0" applyNumberFormat="1" applyFill="1"/>
    <xf numFmtId="2" fontId="0" fillId="2" borderId="0" xfId="0" applyNumberFormat="1" applyFill="1" applyBorder="1"/>
    <xf numFmtId="2" fontId="0" fillId="4" borderId="0" xfId="0" applyNumberFormat="1" applyFill="1" applyBorder="1"/>
    <xf numFmtId="2" fontId="8" fillId="4" borderId="0" xfId="0" applyNumberFormat="1" applyFont="1" applyFill="1" applyBorder="1"/>
    <xf numFmtId="1" fontId="9" fillId="9" borderId="0" xfId="0" applyNumberFormat="1" applyFont="1" applyFill="1" applyBorder="1" applyAlignment="1">
      <alignment horizontal="left" vertical="center" wrapText="1"/>
    </xf>
    <xf numFmtId="3" fontId="10" fillId="0" borderId="36" xfId="0" applyNumberFormat="1" applyFont="1" applyFill="1" applyBorder="1" applyAlignment="1">
      <alignment vertical="center" wrapText="1"/>
    </xf>
    <xf numFmtId="3" fontId="10" fillId="0" borderId="56" xfId="0" applyNumberFormat="1" applyFont="1" applyFill="1" applyBorder="1" applyAlignment="1">
      <alignment vertical="center" wrapText="1"/>
    </xf>
    <xf numFmtId="3" fontId="10" fillId="0" borderId="23" xfId="0" applyNumberFormat="1" applyFont="1" applyFill="1" applyBorder="1" applyAlignment="1">
      <alignment vertical="center" wrapText="1"/>
    </xf>
    <xf numFmtId="3" fontId="10" fillId="0" borderId="21" xfId="0" applyNumberFormat="1" applyFont="1" applyFill="1" applyBorder="1" applyAlignment="1">
      <alignment vertical="center" wrapText="1"/>
    </xf>
    <xf numFmtId="3" fontId="10" fillId="0" borderId="29" xfId="0" applyNumberFormat="1" applyFont="1" applyFill="1" applyBorder="1" applyAlignment="1">
      <alignment vertical="center" wrapText="1"/>
    </xf>
    <xf numFmtId="3" fontId="10" fillId="0" borderId="26" xfId="0" applyNumberFormat="1" applyFont="1" applyFill="1" applyBorder="1" applyAlignment="1">
      <alignment vertical="center" wrapText="1"/>
    </xf>
    <xf numFmtId="3" fontId="10" fillId="0" borderId="60" xfId="0" applyNumberFormat="1" applyFont="1" applyFill="1" applyBorder="1" applyAlignment="1">
      <alignment vertical="center" wrapText="1"/>
    </xf>
    <xf numFmtId="3" fontId="10" fillId="0" borderId="57" xfId="0" applyNumberFormat="1" applyFont="1" applyFill="1" applyBorder="1" applyAlignment="1">
      <alignment vertical="center" wrapText="1"/>
    </xf>
    <xf numFmtId="3" fontId="10" fillId="0" borderId="5" xfId="0" applyNumberFormat="1" applyFont="1" applyFill="1" applyBorder="1" applyAlignment="1">
      <alignment vertical="center" wrapText="1"/>
    </xf>
    <xf numFmtId="3" fontId="10" fillId="0" borderId="2" xfId="0" applyNumberFormat="1" applyFont="1" applyFill="1" applyBorder="1" applyAlignment="1">
      <alignment vertical="center" wrapText="1"/>
    </xf>
    <xf numFmtId="3" fontId="10" fillId="3" borderId="66" xfId="0" applyNumberFormat="1" applyFont="1" applyFill="1" applyBorder="1" applyAlignment="1">
      <alignment horizontal="center" vertical="center" wrapText="1"/>
    </xf>
    <xf numFmtId="3" fontId="10" fillId="3" borderId="5" xfId="0" applyNumberFormat="1" applyFont="1" applyFill="1" applyBorder="1" applyAlignment="1">
      <alignment horizontal="center" vertical="center" wrapText="1"/>
    </xf>
    <xf numFmtId="3" fontId="10" fillId="3" borderId="53" xfId="0" applyNumberFormat="1" applyFont="1" applyFill="1" applyBorder="1" applyAlignment="1">
      <alignment horizontal="center" vertical="center" wrapText="1"/>
    </xf>
    <xf numFmtId="3" fontId="10" fillId="3" borderId="42" xfId="0" applyNumberFormat="1" applyFont="1" applyFill="1" applyBorder="1" applyAlignment="1">
      <alignment horizontal="center" vertical="center" wrapText="1"/>
    </xf>
    <xf numFmtId="3" fontId="10" fillId="3" borderId="9" xfId="0" applyNumberFormat="1" applyFont="1" applyFill="1" applyBorder="1" applyAlignment="1">
      <alignment horizontal="center" vertical="center" wrapText="1"/>
    </xf>
    <xf numFmtId="3" fontId="10" fillId="3" borderId="69" xfId="0" applyNumberFormat="1" applyFont="1" applyFill="1" applyBorder="1" applyAlignment="1">
      <alignment horizontal="center" vertical="center" wrapText="1"/>
    </xf>
    <xf numFmtId="3" fontId="10" fillId="3" borderId="62" xfId="0" applyNumberFormat="1" applyFont="1" applyFill="1" applyBorder="1" applyAlignment="1">
      <alignment horizontal="center" vertical="center" wrapText="1"/>
    </xf>
    <xf numFmtId="3" fontId="10" fillId="3" borderId="52" xfId="0" applyNumberFormat="1" applyFont="1" applyFill="1" applyBorder="1" applyAlignment="1">
      <alignment horizontal="center" vertical="center" wrapText="1"/>
    </xf>
    <xf numFmtId="3" fontId="10" fillId="3" borderId="29" xfId="0" applyNumberFormat="1" applyFont="1" applyFill="1" applyBorder="1" applyAlignment="1">
      <alignment horizontal="center" vertical="center" wrapText="1"/>
    </xf>
    <xf numFmtId="0" fontId="0" fillId="0" borderId="0" xfId="0" applyAlignment="1"/>
    <xf numFmtId="0" fontId="11" fillId="8" borderId="74" xfId="0" applyFont="1" applyFill="1" applyBorder="1" applyAlignment="1"/>
    <xf numFmtId="0" fontId="13" fillId="9" borderId="77" xfId="0" applyFont="1" applyFill="1" applyBorder="1" applyAlignment="1">
      <alignment vertical="center"/>
    </xf>
    <xf numFmtId="0" fontId="11" fillId="8" borderId="77" xfId="0" applyFont="1" applyFill="1" applyBorder="1" applyAlignment="1">
      <alignment vertical="center"/>
    </xf>
    <xf numFmtId="0" fontId="13" fillId="9" borderId="79" xfId="0" applyFont="1" applyFill="1" applyBorder="1" applyAlignment="1">
      <alignment vertical="center"/>
    </xf>
    <xf numFmtId="0" fontId="16" fillId="0" borderId="0" xfId="0" applyFont="1"/>
    <xf numFmtId="0" fontId="18" fillId="9" borderId="0" xfId="2" applyFill="1" applyBorder="1" applyAlignment="1">
      <alignment horizontal="center" vertical="center"/>
    </xf>
    <xf numFmtId="1" fontId="18" fillId="9" borderId="78" xfId="2" applyNumberFormat="1" applyFill="1" applyBorder="1" applyAlignment="1">
      <alignment horizontal="center" vertical="center"/>
    </xf>
    <xf numFmtId="0" fontId="18" fillId="9" borderId="80" xfId="2" applyFill="1" applyBorder="1" applyAlignment="1">
      <alignment horizontal="center" vertical="center"/>
    </xf>
    <xf numFmtId="1" fontId="18" fillId="9" borderId="81" xfId="2" applyNumberFormat="1" applyFill="1" applyBorder="1" applyAlignment="1">
      <alignment horizontal="center" vertical="center"/>
    </xf>
    <xf numFmtId="0" fontId="11" fillId="8" borderId="75" xfId="0" applyFont="1" applyFill="1" applyBorder="1" applyAlignment="1">
      <alignment horizontal="center" vertical="center"/>
    </xf>
    <xf numFmtId="1" fontId="11" fillId="8" borderId="76" xfId="0" applyNumberFormat="1" applyFont="1" applyFill="1" applyBorder="1" applyAlignment="1">
      <alignment horizontal="center" vertical="center"/>
    </xf>
    <xf numFmtId="0" fontId="15" fillId="8" borderId="0" xfId="0" applyFont="1" applyFill="1" applyBorder="1" applyAlignment="1">
      <alignment horizontal="center" vertical="center"/>
    </xf>
    <xf numFmtId="1" fontId="15" fillId="8" borderId="78" xfId="0" applyNumberFormat="1" applyFont="1" applyFill="1" applyBorder="1" applyAlignment="1">
      <alignment horizontal="center" vertical="center"/>
    </xf>
    <xf numFmtId="0" fontId="10" fillId="10" borderId="0" xfId="0" applyFont="1" applyFill="1"/>
    <xf numFmtId="0" fontId="19" fillId="10" borderId="0" xfId="0" applyFont="1" applyFill="1"/>
    <xf numFmtId="0" fontId="0" fillId="10" borderId="0" xfId="0" applyFill="1" applyAlignment="1"/>
    <xf numFmtId="0" fontId="0" fillId="10" borderId="0" xfId="0" applyFill="1"/>
    <xf numFmtId="0" fontId="12" fillId="10" borderId="0" xfId="0" applyFont="1" applyFill="1" applyAlignment="1">
      <alignment horizontal="center" vertical="center"/>
    </xf>
    <xf numFmtId="0" fontId="2" fillId="0" borderId="0" xfId="0" applyFont="1" applyAlignment="1"/>
    <xf numFmtId="3" fontId="0" fillId="0" borderId="0" xfId="0" applyNumberFormat="1" applyAlignment="1"/>
    <xf numFmtId="0" fontId="0" fillId="0" borderId="0" xfId="0" applyFill="1" applyAlignment="1"/>
    <xf numFmtId="0" fontId="18" fillId="10" borderId="0" xfId="2" applyFill="1" applyBorder="1" applyAlignment="1">
      <alignment horizontal="left" wrapText="1"/>
    </xf>
    <xf numFmtId="0" fontId="0" fillId="10" borderId="0" xfId="0" applyFill="1" applyBorder="1" applyAlignment="1">
      <alignment horizontal="left" wrapText="1"/>
    </xf>
    <xf numFmtId="0" fontId="0" fillId="10" borderId="0" xfId="0" applyFill="1" applyAlignment="1">
      <alignment horizontal="left"/>
    </xf>
    <xf numFmtId="0" fontId="2" fillId="10" borderId="0" xfId="0" applyFont="1" applyFill="1" applyAlignment="1">
      <alignment horizontal="left"/>
    </xf>
    <xf numFmtId="1" fontId="18" fillId="10" borderId="78" xfId="2" applyNumberFormat="1" applyFill="1" applyBorder="1" applyAlignment="1">
      <alignment horizontal="left" vertical="center"/>
    </xf>
    <xf numFmtId="1" fontId="0" fillId="10" borderId="0" xfId="0" applyNumberFormat="1" applyFill="1" applyAlignment="1">
      <alignment horizontal="left"/>
    </xf>
    <xf numFmtId="3" fontId="0" fillId="10" borderId="0" xfId="0" applyNumberFormat="1" applyFill="1" applyAlignment="1">
      <alignment horizontal="left"/>
    </xf>
    <xf numFmtId="0" fontId="0" fillId="10" borderId="0" xfId="0" applyFill="1" applyBorder="1" applyAlignment="1">
      <alignment horizontal="left"/>
    </xf>
    <xf numFmtId="0" fontId="2" fillId="10" borderId="0" xfId="0" applyFont="1" applyFill="1" applyBorder="1" applyAlignment="1">
      <alignment horizontal="left"/>
    </xf>
    <xf numFmtId="1" fontId="18" fillId="10" borderId="0" xfId="2" applyNumberFormat="1" applyFill="1" applyBorder="1" applyAlignment="1">
      <alignment horizontal="left" vertical="center"/>
    </xf>
    <xf numFmtId="0" fontId="18" fillId="10" borderId="0" xfId="2" applyFill="1" applyBorder="1" applyAlignment="1">
      <alignment horizontal="left" vertical="center"/>
    </xf>
    <xf numFmtId="3" fontId="0" fillId="10" borderId="0" xfId="0" applyNumberFormat="1" applyFill="1" applyBorder="1" applyAlignment="1">
      <alignment horizontal="left"/>
    </xf>
    <xf numFmtId="0" fontId="0" fillId="0" borderId="14" xfId="0" applyBorder="1" applyAlignment="1">
      <alignment horizontal="left" vertical="center"/>
    </xf>
    <xf numFmtId="1" fontId="2" fillId="0" borderId="82" xfId="0" applyNumberFormat="1" applyFont="1" applyFill="1" applyBorder="1" applyAlignment="1">
      <alignment horizontal="left" wrapText="1"/>
    </xf>
    <xf numFmtId="1" fontId="2" fillId="0" borderId="83" xfId="0" applyNumberFormat="1" applyFont="1" applyFill="1" applyBorder="1" applyAlignment="1">
      <alignment horizontal="left" wrapText="1"/>
    </xf>
    <xf numFmtId="1" fontId="2" fillId="0" borderId="84" xfId="0" applyNumberFormat="1" applyFont="1" applyFill="1" applyBorder="1" applyAlignment="1">
      <alignment horizontal="left" wrapText="1"/>
    </xf>
    <xf numFmtId="1" fontId="2" fillId="0" borderId="73" xfId="0" applyNumberFormat="1" applyFont="1" applyFill="1" applyBorder="1" applyAlignment="1">
      <alignment horizontal="left" wrapText="1"/>
    </xf>
    <xf numFmtId="1" fontId="18" fillId="0" borderId="16" xfId="2" applyNumberFormat="1" applyBorder="1" applyAlignment="1">
      <alignment horizontal="left" vertical="center" wrapText="1"/>
    </xf>
    <xf numFmtId="14" fontId="0" fillId="3" borderId="24" xfId="0" applyNumberFormat="1" applyFill="1" applyBorder="1" applyAlignment="1">
      <alignment horizontal="left" vertical="center" wrapText="1"/>
    </xf>
    <xf numFmtId="14" fontId="0" fillId="3" borderId="11" xfId="0" applyNumberFormat="1" applyFill="1" applyBorder="1" applyAlignment="1">
      <alignment horizontal="left" vertical="center" wrapText="1"/>
    </xf>
    <xf numFmtId="14" fontId="0" fillId="3" borderId="12" xfId="0" applyNumberFormat="1" applyFill="1" applyBorder="1" applyAlignment="1">
      <alignment horizontal="left" vertical="center" wrapText="1"/>
    </xf>
    <xf numFmtId="14" fontId="0" fillId="3" borderId="31" xfId="0" applyNumberFormat="1" applyFill="1" applyBorder="1" applyAlignment="1">
      <alignment horizontal="left" vertical="center" wrapText="1"/>
    </xf>
    <xf numFmtId="14" fontId="0" fillId="3" borderId="54" xfId="0" applyNumberFormat="1" applyFill="1" applyBorder="1" applyAlignment="1">
      <alignment horizontal="left" vertical="center" wrapText="1"/>
    </xf>
    <xf numFmtId="14" fontId="0" fillId="3" borderId="50" xfId="0" applyNumberFormat="1" applyFill="1" applyBorder="1" applyAlignment="1">
      <alignment horizontal="left" vertical="center" wrapText="1"/>
    </xf>
    <xf numFmtId="1" fontId="0" fillId="3" borderId="41" xfId="0" applyNumberFormat="1" applyFill="1" applyBorder="1" applyAlignment="1">
      <alignment horizontal="left" vertical="center" wrapText="1"/>
    </xf>
    <xf numFmtId="0" fontId="0" fillId="3" borderId="0" xfId="0" applyFill="1" applyBorder="1" applyAlignment="1">
      <alignment wrapText="1"/>
    </xf>
    <xf numFmtId="1" fontId="0" fillId="3" borderId="0" xfId="0" applyNumberFormat="1" applyFill="1" applyBorder="1" applyAlignment="1">
      <alignment horizontal="left" wrapText="1"/>
    </xf>
    <xf numFmtId="1" fontId="0" fillId="3" borderId="0" xfId="0" applyNumberFormat="1" applyFill="1" applyBorder="1" applyAlignment="1">
      <alignment wrapText="1"/>
    </xf>
    <xf numFmtId="0" fontId="0" fillId="3" borderId="0" xfId="0" applyFill="1" applyBorder="1" applyAlignment="1"/>
    <xf numFmtId="0" fontId="2" fillId="0" borderId="0" xfId="0" applyFont="1" applyBorder="1" applyAlignment="1"/>
    <xf numFmtId="0" fontId="0" fillId="3" borderId="16" xfId="0" applyNumberFormat="1" applyFill="1" applyBorder="1" applyAlignment="1">
      <alignment horizontal="left" vertical="center" wrapText="1"/>
    </xf>
    <xf numFmtId="0" fontId="0" fillId="3" borderId="24" xfId="0" applyNumberFormat="1" applyFill="1" applyBorder="1" applyAlignment="1">
      <alignment horizontal="left" vertical="center" wrapText="1"/>
    </xf>
    <xf numFmtId="0" fontId="0" fillId="3" borderId="55" xfId="0" applyNumberFormat="1" applyFill="1" applyBorder="1" applyAlignment="1">
      <alignment horizontal="left" vertical="center" wrapText="1"/>
    </xf>
    <xf numFmtId="1" fontId="0" fillId="0" borderId="40" xfId="0" applyNumberFormat="1" applyBorder="1" applyAlignment="1">
      <alignment vertical="center" wrapText="1"/>
    </xf>
    <xf numFmtId="1" fontId="0" fillId="0" borderId="33" xfId="0" applyNumberFormat="1" applyBorder="1" applyAlignment="1">
      <alignment horizontal="left" vertical="center" wrapText="1"/>
    </xf>
    <xf numFmtId="1" fontId="0" fillId="0" borderId="6" xfId="0" applyNumberFormat="1" applyBorder="1" applyAlignment="1">
      <alignment horizontal="left" vertical="center" wrapText="1"/>
    </xf>
    <xf numFmtId="14" fontId="0" fillId="3" borderId="6" xfId="0" applyNumberFormat="1" applyFill="1" applyBorder="1" applyAlignment="1">
      <alignment horizontal="left" vertical="center" wrapText="1"/>
    </xf>
    <xf numFmtId="1" fontId="0" fillId="0" borderId="8" xfId="0" applyNumberFormat="1" applyBorder="1" applyAlignment="1">
      <alignment horizontal="left" vertical="center" wrapText="1"/>
    </xf>
    <xf numFmtId="0" fontId="0" fillId="0" borderId="0" xfId="0" applyBorder="1" applyAlignment="1">
      <alignment horizontal="left" vertical="center" wrapText="1"/>
    </xf>
    <xf numFmtId="1" fontId="0" fillId="0" borderId="85" xfId="0" applyNumberFormat="1" applyBorder="1" applyAlignment="1">
      <alignment vertical="center" wrapText="1"/>
    </xf>
    <xf numFmtId="1" fontId="0" fillId="0" borderId="86" xfId="0" applyNumberFormat="1" applyBorder="1" applyAlignment="1">
      <alignment horizontal="left" vertical="center" wrapText="1"/>
    </xf>
    <xf numFmtId="1" fontId="0" fillId="0" borderId="41" xfId="0" applyNumberFormat="1" applyBorder="1" applyAlignment="1">
      <alignment horizontal="center" vertical="center" wrapText="1"/>
    </xf>
    <xf numFmtId="1" fontId="0" fillId="0" borderId="12" xfId="0" applyNumberFormat="1" applyBorder="1" applyAlignment="1">
      <alignment horizontal="center" vertical="center" wrapText="1"/>
    </xf>
    <xf numFmtId="0" fontId="0" fillId="13" borderId="14" xfId="0" applyFill="1" applyBorder="1" applyAlignment="1">
      <alignment vertical="center" wrapText="1"/>
    </xf>
    <xf numFmtId="14" fontId="0" fillId="13" borderId="11" xfId="0" applyNumberFormat="1" applyFill="1" applyBorder="1" applyAlignment="1">
      <alignment horizontal="left" vertical="center" wrapText="1"/>
    </xf>
    <xf numFmtId="3" fontId="0" fillId="13" borderId="65" xfId="0" applyNumberFormat="1" applyFill="1" applyBorder="1" applyAlignment="1">
      <alignment vertical="center" wrapText="1"/>
    </xf>
    <xf numFmtId="3" fontId="10" fillId="13" borderId="62" xfId="0" applyNumberFormat="1" applyFont="1" applyFill="1" applyBorder="1" applyAlignment="1">
      <alignment vertical="center" wrapText="1"/>
    </xf>
    <xf numFmtId="3" fontId="0" fillId="13" borderId="62" xfId="0" applyNumberFormat="1" applyFill="1" applyBorder="1" applyAlignment="1">
      <alignment vertical="center" wrapText="1"/>
    </xf>
    <xf numFmtId="0" fontId="0" fillId="13" borderId="51" xfId="0" applyFill="1" applyBorder="1" applyAlignment="1">
      <alignment vertical="center" wrapText="1"/>
    </xf>
    <xf numFmtId="14" fontId="0" fillId="13" borderId="50" xfId="0" applyNumberFormat="1" applyFill="1" applyBorder="1" applyAlignment="1">
      <alignment horizontal="left" vertical="center" wrapText="1"/>
    </xf>
    <xf numFmtId="3" fontId="0" fillId="13" borderId="64" xfId="0" applyNumberFormat="1" applyFill="1" applyBorder="1" applyAlignment="1">
      <alignment vertical="center" wrapText="1"/>
    </xf>
    <xf numFmtId="3" fontId="10" fillId="13" borderId="52" xfId="0" applyNumberFormat="1" applyFont="1" applyFill="1" applyBorder="1" applyAlignment="1">
      <alignment vertical="center" wrapText="1"/>
    </xf>
    <xf numFmtId="3" fontId="0" fillId="13" borderId="52" xfId="0" applyNumberFormat="1" applyFill="1" applyBorder="1" applyAlignment="1">
      <alignment vertical="center" wrapText="1"/>
    </xf>
    <xf numFmtId="0" fontId="0" fillId="13" borderId="0" xfId="0" applyFill="1" applyBorder="1" applyAlignment="1">
      <alignment vertical="center" wrapText="1"/>
    </xf>
    <xf numFmtId="14" fontId="0" fillId="13" borderId="12" xfId="0" applyNumberFormat="1" applyFill="1" applyBorder="1" applyAlignment="1">
      <alignment horizontal="left" vertical="center" wrapText="1"/>
    </xf>
    <xf numFmtId="3" fontId="0" fillId="13" borderId="2" xfId="0" applyNumberFormat="1" applyFill="1" applyBorder="1" applyAlignment="1">
      <alignment vertical="center" wrapText="1"/>
    </xf>
    <xf numFmtId="3" fontId="10" fillId="13" borderId="5" xfId="0" applyNumberFormat="1" applyFont="1" applyFill="1" applyBorder="1" applyAlignment="1">
      <alignment vertical="center" wrapText="1"/>
    </xf>
    <xf numFmtId="3" fontId="0" fillId="13" borderId="5" xfId="0" applyNumberFormat="1" applyFill="1" applyBorder="1" applyAlignment="1">
      <alignment vertical="center" wrapText="1"/>
    </xf>
    <xf numFmtId="0" fontId="0" fillId="13" borderId="0" xfId="0" applyFill="1" applyBorder="1" applyAlignment="1"/>
    <xf numFmtId="0" fontId="0" fillId="13" borderId="0" xfId="0" applyFill="1" applyBorder="1" applyAlignment="1">
      <alignment wrapText="1"/>
    </xf>
    <xf numFmtId="1" fontId="0" fillId="13" borderId="0" xfId="0" applyNumberFormat="1" applyFill="1" applyBorder="1" applyAlignment="1">
      <alignment horizontal="left" wrapText="1"/>
    </xf>
    <xf numFmtId="1" fontId="0" fillId="13" borderId="0" xfId="0" applyNumberFormat="1" applyFill="1" applyBorder="1" applyAlignment="1">
      <alignment wrapText="1"/>
    </xf>
    <xf numFmtId="0" fontId="0" fillId="14" borderId="0" xfId="0" applyFill="1" applyBorder="1" applyAlignment="1">
      <alignment vertical="center" wrapText="1"/>
    </xf>
    <xf numFmtId="14" fontId="0" fillId="14" borderId="12" xfId="0" applyNumberFormat="1" applyFill="1" applyBorder="1" applyAlignment="1">
      <alignment horizontal="left" vertical="center" wrapText="1"/>
    </xf>
    <xf numFmtId="3" fontId="0" fillId="14" borderId="9" xfId="0" applyNumberFormat="1" applyFill="1" applyBorder="1" applyAlignment="1">
      <alignment vertical="center" wrapText="1"/>
    </xf>
    <xf numFmtId="3" fontId="10" fillId="14" borderId="9" xfId="0" applyNumberFormat="1" applyFont="1" applyFill="1" applyBorder="1" applyAlignment="1">
      <alignment vertical="center" wrapText="1"/>
    </xf>
    <xf numFmtId="3" fontId="0" fillId="14" borderId="19" xfId="0" applyNumberFormat="1" applyFill="1" applyBorder="1" applyAlignment="1">
      <alignment vertical="center" wrapText="1"/>
    </xf>
    <xf numFmtId="0" fontId="0" fillId="14" borderId="48" xfId="0" applyFill="1" applyBorder="1" applyAlignment="1">
      <alignment vertical="center" wrapText="1"/>
    </xf>
    <xf numFmtId="14" fontId="0" fillId="14" borderId="31" xfId="0" applyNumberFormat="1" applyFill="1" applyBorder="1" applyAlignment="1">
      <alignment horizontal="left" vertical="center" wrapText="1"/>
    </xf>
    <xf numFmtId="3" fontId="0" fillId="14" borderId="43" xfId="0" applyNumberFormat="1" applyFill="1" applyBorder="1" applyAlignment="1">
      <alignment vertical="center" wrapText="1"/>
    </xf>
    <xf numFmtId="3" fontId="10" fillId="14" borderId="43" xfId="0" applyNumberFormat="1" applyFont="1" applyFill="1" applyBorder="1" applyAlignment="1">
      <alignment vertical="center" wrapText="1"/>
    </xf>
    <xf numFmtId="3" fontId="0" fillId="14" borderId="32" xfId="0" applyNumberFormat="1" applyFill="1" applyBorder="1" applyAlignment="1">
      <alignment vertical="center" wrapText="1"/>
    </xf>
    <xf numFmtId="0" fontId="0" fillId="14" borderId="68" xfId="0" applyFill="1" applyBorder="1" applyAlignment="1">
      <alignment vertical="center" wrapText="1"/>
    </xf>
    <xf numFmtId="14" fontId="0" fillId="14" borderId="54" xfId="0" applyNumberFormat="1" applyFill="1" applyBorder="1" applyAlignment="1">
      <alignment horizontal="left" vertical="center" wrapText="1"/>
    </xf>
    <xf numFmtId="3" fontId="0" fillId="14" borderId="70" xfId="0" applyNumberFormat="1" applyFill="1" applyBorder="1" applyAlignment="1">
      <alignment vertical="center" wrapText="1"/>
    </xf>
    <xf numFmtId="3" fontId="10" fillId="14" borderId="70" xfId="0" applyNumberFormat="1" applyFont="1" applyFill="1" applyBorder="1" applyAlignment="1">
      <alignment vertical="center" wrapText="1"/>
    </xf>
    <xf numFmtId="3" fontId="0" fillId="14" borderId="72" xfId="0" applyNumberFormat="1" applyFill="1" applyBorder="1" applyAlignment="1">
      <alignment vertical="center" wrapText="1"/>
    </xf>
    <xf numFmtId="0" fontId="0" fillId="14" borderId="0" xfId="0" applyFill="1" applyBorder="1" applyAlignment="1"/>
    <xf numFmtId="0" fontId="0" fillId="14" borderId="0" xfId="0" applyFill="1" applyBorder="1" applyAlignment="1">
      <alignment wrapText="1"/>
    </xf>
    <xf numFmtId="1" fontId="0" fillId="14" borderId="0" xfId="0" applyNumberFormat="1" applyFill="1" applyBorder="1" applyAlignment="1">
      <alignment horizontal="left" wrapText="1"/>
    </xf>
    <xf numFmtId="1" fontId="0" fillId="14" borderId="0" xfId="0" applyNumberFormat="1" applyFill="1" applyBorder="1" applyAlignment="1">
      <alignment wrapText="1"/>
    </xf>
    <xf numFmtId="0" fontId="0" fillId="13" borderId="6" xfId="0" applyFill="1" applyBorder="1" applyAlignment="1">
      <alignment vertical="center" wrapText="1"/>
    </xf>
    <xf numFmtId="0" fontId="0" fillId="13" borderId="7" xfId="0" applyFill="1" applyBorder="1" applyAlignment="1">
      <alignment vertical="center" wrapText="1"/>
    </xf>
    <xf numFmtId="14" fontId="0" fillId="13" borderId="16" xfId="0" applyNumberFormat="1" applyFill="1" applyBorder="1" applyAlignment="1">
      <alignment horizontal="left" vertical="center" wrapText="1"/>
    </xf>
    <xf numFmtId="164" fontId="0" fillId="13" borderId="23" xfId="0" applyNumberFormat="1" applyFill="1" applyBorder="1" applyAlignment="1">
      <alignment vertical="center" wrapText="1"/>
    </xf>
    <xf numFmtId="0" fontId="0" fillId="14" borderId="25" xfId="0" applyFill="1" applyBorder="1" applyAlignment="1">
      <alignment vertical="center" wrapText="1"/>
    </xf>
    <xf numFmtId="0" fontId="0" fillId="14" borderId="49" xfId="0" applyFill="1" applyBorder="1" applyAlignment="1">
      <alignment vertical="center" wrapText="1"/>
    </xf>
    <xf numFmtId="14" fontId="0" fillId="14" borderId="24" xfId="0" applyNumberFormat="1" applyFill="1" applyBorder="1" applyAlignment="1">
      <alignment horizontal="left" vertical="center" wrapText="1"/>
    </xf>
    <xf numFmtId="3" fontId="0" fillId="14" borderId="27" xfId="0" applyNumberFormat="1" applyFill="1" applyBorder="1" applyAlignment="1">
      <alignment horizontal="right" vertical="center" wrapText="1"/>
    </xf>
    <xf numFmtId="164" fontId="0" fillId="14" borderId="27" xfId="1" applyNumberFormat="1" applyFont="1" applyFill="1" applyBorder="1" applyAlignment="1">
      <alignment vertical="center" wrapText="1"/>
    </xf>
    <xf numFmtId="164" fontId="0" fillId="14" borderId="30" xfId="1" applyNumberFormat="1" applyFont="1" applyFill="1" applyBorder="1" applyAlignment="1">
      <alignment vertical="center" wrapText="1"/>
    </xf>
    <xf numFmtId="0" fontId="0" fillId="14" borderId="6" xfId="0" applyFill="1" applyBorder="1" applyAlignment="1">
      <alignment vertical="center" wrapText="1"/>
    </xf>
    <xf numFmtId="0" fontId="0" fillId="14" borderId="7" xfId="0" applyFill="1" applyBorder="1" applyAlignment="1">
      <alignment vertical="center" wrapText="1"/>
    </xf>
    <xf numFmtId="0" fontId="0" fillId="14" borderId="16" xfId="0" applyNumberFormat="1" applyFill="1" applyBorder="1" applyAlignment="1">
      <alignment horizontal="left" vertical="center" wrapText="1"/>
    </xf>
    <xf numFmtId="0" fontId="0" fillId="14" borderId="24" xfId="0" applyNumberFormat="1" applyFill="1" applyBorder="1" applyAlignment="1">
      <alignment horizontal="left" vertical="center" wrapText="1"/>
    </xf>
    <xf numFmtId="3" fontId="0" fillId="14" borderId="22" xfId="0" applyNumberFormat="1" applyFill="1" applyBorder="1" applyAlignment="1">
      <alignment vertical="center" wrapText="1"/>
    </xf>
    <xf numFmtId="3" fontId="0" fillId="14" borderId="27" xfId="0" applyNumberFormat="1" applyFill="1" applyBorder="1" applyAlignment="1">
      <alignment vertical="center" wrapText="1"/>
    </xf>
    <xf numFmtId="165" fontId="0" fillId="14" borderId="22" xfId="0" applyNumberFormat="1" applyFill="1" applyBorder="1" applyAlignment="1">
      <alignment vertical="center" wrapText="1"/>
    </xf>
    <xf numFmtId="165" fontId="0" fillId="14" borderId="27" xfId="0" applyNumberFormat="1" applyFill="1" applyBorder="1" applyAlignment="1">
      <alignment vertical="center" wrapText="1"/>
    </xf>
    <xf numFmtId="165" fontId="0" fillId="14" borderId="18" xfId="0" applyNumberFormat="1" applyFill="1" applyBorder="1" applyAlignment="1">
      <alignment vertical="center" wrapText="1"/>
    </xf>
    <xf numFmtId="165" fontId="0" fillId="14" borderId="30" xfId="0" applyNumberFormat="1" applyFill="1" applyBorder="1" applyAlignment="1">
      <alignment vertical="center" wrapText="1"/>
    </xf>
    <xf numFmtId="0" fontId="0" fillId="13" borderId="33" xfId="0" applyFill="1" applyBorder="1" applyAlignment="1">
      <alignment vertical="center" wrapText="1"/>
    </xf>
    <xf numFmtId="0" fontId="0" fillId="13" borderId="38" xfId="0" applyFill="1" applyBorder="1" applyAlignment="1">
      <alignment vertical="center" wrapText="1"/>
    </xf>
    <xf numFmtId="0" fontId="0" fillId="13" borderId="55" xfId="0" applyNumberFormat="1" applyFill="1" applyBorder="1" applyAlignment="1">
      <alignment horizontal="left" vertical="center" wrapText="1"/>
    </xf>
    <xf numFmtId="3" fontId="0" fillId="13" borderId="56" xfId="0" applyNumberFormat="1" applyFill="1" applyBorder="1" applyAlignment="1">
      <alignment vertical="center" wrapText="1"/>
    </xf>
    <xf numFmtId="0" fontId="0" fillId="13" borderId="16" xfId="0" applyNumberFormat="1" applyFill="1" applyBorder="1" applyAlignment="1">
      <alignment horizontal="left" vertical="center" wrapText="1"/>
    </xf>
    <xf numFmtId="3" fontId="0" fillId="13" borderId="21" xfId="0" applyNumberFormat="1" applyFill="1" applyBorder="1" applyAlignment="1">
      <alignment vertical="center" wrapText="1"/>
    </xf>
    <xf numFmtId="165" fontId="0" fillId="13" borderId="36" xfId="0" applyNumberFormat="1" applyFill="1" applyBorder="1" applyAlignment="1">
      <alignment vertical="center" wrapText="1"/>
    </xf>
    <xf numFmtId="165" fontId="0" fillId="13" borderId="23" xfId="0" applyNumberFormat="1" applyFill="1" applyBorder="1" applyAlignment="1">
      <alignment vertical="center" wrapText="1"/>
    </xf>
    <xf numFmtId="14" fontId="0" fillId="14" borderId="25" xfId="0" applyNumberFormat="1" applyFill="1" applyBorder="1" applyAlignment="1">
      <alignment horizontal="left" vertical="center" wrapText="1"/>
    </xf>
    <xf numFmtId="0" fontId="0" fillId="3" borderId="41" xfId="0" applyNumberFormat="1" applyFill="1" applyBorder="1" applyAlignment="1">
      <alignment horizontal="left" vertical="center" wrapText="1"/>
    </xf>
    <xf numFmtId="14" fontId="0" fillId="10" borderId="24" xfId="0" applyNumberFormat="1" applyFill="1" applyBorder="1" applyAlignment="1">
      <alignment horizontal="left" vertical="center" wrapText="1"/>
    </xf>
    <xf numFmtId="14" fontId="0" fillId="10" borderId="16" xfId="0" applyNumberFormat="1" applyFill="1" applyBorder="1" applyAlignment="1">
      <alignment horizontal="left" vertical="center" wrapText="1"/>
    </xf>
    <xf numFmtId="0" fontId="0" fillId="10" borderId="16" xfId="0" applyNumberFormat="1" applyFill="1" applyBorder="1" applyAlignment="1">
      <alignment horizontal="left" vertical="center" wrapText="1"/>
    </xf>
    <xf numFmtId="0" fontId="0" fillId="10" borderId="41" xfId="0" applyNumberFormat="1" applyFill="1" applyBorder="1" applyAlignment="1">
      <alignment horizontal="left" vertical="center" wrapText="1"/>
    </xf>
    <xf numFmtId="0" fontId="2" fillId="0" borderId="3"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3" fontId="0" fillId="0" borderId="1" xfId="0" applyNumberFormat="1" applyFill="1" applyBorder="1" applyAlignment="1">
      <alignment horizontal="center"/>
    </xf>
    <xf numFmtId="3" fontId="0" fillId="0" borderId="0" xfId="0" applyNumberFormat="1" applyFill="1" applyAlignment="1">
      <alignment horizontal="center"/>
    </xf>
    <xf numFmtId="3" fontId="0" fillId="0" borderId="4" xfId="0" applyNumberFormat="1" applyFill="1" applyBorder="1" applyAlignment="1">
      <alignment horizontal="center"/>
    </xf>
    <xf numFmtId="3" fontId="0" fillId="3" borderId="1" xfId="0" applyNumberFormat="1" applyFill="1" applyBorder="1" applyAlignment="1">
      <alignment horizontal="center"/>
    </xf>
    <xf numFmtId="3" fontId="0" fillId="3" borderId="0" xfId="0" applyNumberFormat="1" applyFill="1" applyAlignment="1">
      <alignment horizontal="center"/>
    </xf>
    <xf numFmtId="3" fontId="0" fillId="3" borderId="4" xfId="0" applyNumberFormat="1" applyFill="1" applyBorder="1" applyAlignment="1">
      <alignment horizontal="center"/>
    </xf>
    <xf numFmtId="3" fontId="0" fillId="4" borderId="1" xfId="0" applyNumberFormat="1" applyFill="1" applyBorder="1" applyAlignment="1">
      <alignment horizontal="center"/>
    </xf>
    <xf numFmtId="3" fontId="0" fillId="4" borderId="0" xfId="0" applyNumberFormat="1" applyFill="1" applyAlignment="1">
      <alignment horizontal="center"/>
    </xf>
    <xf numFmtId="3" fontId="0" fillId="4" borderId="4" xfId="0" applyNumberFormat="1" applyFill="1" applyBorder="1" applyAlignment="1">
      <alignment horizontal="center"/>
    </xf>
    <xf numFmtId="3" fontId="0" fillId="2" borderId="1" xfId="0" applyNumberFormat="1" applyFill="1" applyBorder="1" applyAlignment="1">
      <alignment horizontal="center"/>
    </xf>
    <xf numFmtId="3" fontId="0" fillId="2" borderId="0" xfId="0" applyNumberFormat="1" applyFill="1" applyBorder="1" applyAlignment="1">
      <alignment horizontal="center"/>
    </xf>
    <xf numFmtId="3" fontId="0" fillId="2" borderId="4" xfId="0" applyNumberFormat="1" applyFill="1" applyBorder="1" applyAlignment="1">
      <alignment horizontal="center"/>
    </xf>
    <xf numFmtId="0" fontId="0" fillId="3" borderId="0" xfId="0" applyFill="1" applyBorder="1" applyAlignment="1">
      <alignment horizontal="center"/>
    </xf>
    <xf numFmtId="0" fontId="0" fillId="3" borderId="4" xfId="0" applyFill="1" applyBorder="1" applyAlignment="1">
      <alignment horizontal="center"/>
    </xf>
    <xf numFmtId="0" fontId="2" fillId="0" borderId="10"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0" fillId="3" borderId="2" xfId="0" applyNumberFormat="1" applyFill="1" applyBorder="1" applyAlignment="1">
      <alignment horizontal="center"/>
    </xf>
    <xf numFmtId="3" fontId="0" fillId="3" borderId="0" xfId="0" applyNumberFormat="1" applyFill="1" applyBorder="1" applyAlignment="1">
      <alignment horizontal="center"/>
    </xf>
    <xf numFmtId="0" fontId="17" fillId="10" borderId="0" xfId="0" applyFont="1" applyFill="1" applyAlignment="1">
      <alignment horizontal="center"/>
    </xf>
    <xf numFmtId="0" fontId="21" fillId="10" borderId="0" xfId="0" applyFont="1" applyFill="1" applyAlignment="1">
      <alignment horizontal="center"/>
    </xf>
    <xf numFmtId="0" fontId="0" fillId="3" borderId="25"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39" xfId="0" applyFill="1" applyBorder="1" applyAlignment="1">
      <alignment horizontal="center" vertical="center" wrapText="1"/>
    </xf>
    <xf numFmtId="0" fontId="2" fillId="0" borderId="44" xfId="0" applyFont="1" applyFill="1" applyBorder="1" applyAlignment="1">
      <alignment horizontal="center"/>
    </xf>
    <xf numFmtId="0" fontId="2" fillId="0" borderId="45" xfId="0" applyFont="1" applyFill="1" applyBorder="1" applyAlignment="1">
      <alignment horizontal="center"/>
    </xf>
    <xf numFmtId="0" fontId="2" fillId="0" borderId="46" xfId="0" applyFont="1" applyFill="1" applyBorder="1" applyAlignment="1">
      <alignment horizontal="center"/>
    </xf>
    <xf numFmtId="0" fontId="2" fillId="0" borderId="25" xfId="0" applyFont="1" applyFill="1" applyBorder="1" applyAlignment="1">
      <alignment horizontal="center"/>
    </xf>
    <xf numFmtId="0" fontId="2" fillId="0" borderId="49" xfId="0" applyFont="1" applyFill="1" applyBorder="1" applyAlignment="1">
      <alignment horizontal="center"/>
    </xf>
    <xf numFmtId="0" fontId="2" fillId="0" borderId="39" xfId="0" applyFont="1" applyFill="1" applyBorder="1" applyAlignment="1">
      <alignment horizontal="center"/>
    </xf>
    <xf numFmtId="3" fontId="0" fillId="3" borderId="6" xfId="0" applyNumberFormat="1" applyFill="1" applyBorder="1" applyAlignment="1">
      <alignment horizontal="center" vertical="center" wrapText="1"/>
    </xf>
    <xf numFmtId="3" fontId="0" fillId="3" borderId="7" xfId="0" applyNumberFormat="1" applyFill="1" applyBorder="1" applyAlignment="1">
      <alignment horizontal="center" vertical="center" wrapText="1"/>
    </xf>
    <xf numFmtId="3" fontId="0" fillId="3" borderId="8" xfId="0" applyNumberFormat="1" applyFill="1" applyBorder="1" applyAlignment="1">
      <alignment horizontal="center" vertical="center" wrapText="1"/>
    </xf>
    <xf numFmtId="3" fontId="0" fillId="3" borderId="33" xfId="0" applyNumberFormat="1" applyFill="1" applyBorder="1" applyAlignment="1">
      <alignment horizontal="center" vertical="center" wrapText="1"/>
    </xf>
    <xf numFmtId="3" fontId="0" fillId="3" borderId="38" xfId="0" applyNumberFormat="1" applyFill="1" applyBorder="1" applyAlignment="1">
      <alignment horizontal="center" vertical="center" wrapText="1"/>
    </xf>
    <xf numFmtId="3" fontId="0" fillId="3" borderId="40" xfId="0" applyNumberFormat="1" applyFill="1" applyBorder="1" applyAlignment="1">
      <alignment horizontal="center" vertical="center" wrapText="1"/>
    </xf>
    <xf numFmtId="0" fontId="0" fillId="0" borderId="14" xfId="0" applyBorder="1" applyAlignment="1">
      <alignment horizontal="left" vertical="center" wrapText="1"/>
    </xf>
    <xf numFmtId="164" fontId="0" fillId="3" borderId="6" xfId="1" applyNumberFormat="1" applyFont="1" applyFill="1" applyBorder="1" applyAlignment="1">
      <alignment horizontal="center" vertical="center" wrapText="1"/>
    </xf>
    <xf numFmtId="164" fontId="0" fillId="3" borderId="7" xfId="1" applyNumberFormat="1" applyFont="1" applyFill="1" applyBorder="1" applyAlignment="1">
      <alignment horizontal="center" vertical="center" wrapText="1"/>
    </xf>
    <xf numFmtId="0" fontId="0" fillId="0" borderId="62" xfId="0" applyBorder="1" applyAlignment="1">
      <alignment horizontal="center" vertical="center" wrapText="1"/>
    </xf>
    <xf numFmtId="0" fontId="0" fillId="0" borderId="5" xfId="0" applyBorder="1" applyAlignment="1">
      <alignment horizontal="center" vertical="center" wrapText="1"/>
    </xf>
    <xf numFmtId="0" fontId="0" fillId="0" borderId="69" xfId="0" applyBorder="1" applyAlignment="1">
      <alignment horizontal="center" vertical="center" wrapText="1"/>
    </xf>
    <xf numFmtId="0" fontId="0" fillId="0" borderId="6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9" xfId="0" applyFill="1" applyBorder="1" applyAlignment="1">
      <alignment horizontal="center" vertical="center" wrapText="1"/>
    </xf>
    <xf numFmtId="165" fontId="0" fillId="3" borderId="25" xfId="0" applyNumberFormat="1" applyFill="1" applyBorder="1" applyAlignment="1">
      <alignment horizontal="center" vertical="center" wrapText="1"/>
    </xf>
    <xf numFmtId="165" fontId="0" fillId="3" borderId="49" xfId="0" applyNumberFormat="1" applyFill="1" applyBorder="1" applyAlignment="1">
      <alignment horizontal="center" vertical="center" wrapText="1"/>
    </xf>
    <xf numFmtId="165" fontId="0" fillId="3" borderId="39" xfId="0" applyNumberFormat="1" applyFill="1" applyBorder="1" applyAlignment="1">
      <alignment horizontal="center" vertical="center" wrapText="1"/>
    </xf>
    <xf numFmtId="165" fontId="0" fillId="3" borderId="44" xfId="0" applyNumberFormat="1" applyFill="1" applyBorder="1" applyAlignment="1">
      <alignment horizontal="center" vertical="center" wrapText="1"/>
    </xf>
    <xf numFmtId="165" fontId="0" fillId="3" borderId="45" xfId="0" applyNumberFormat="1" applyFill="1" applyBorder="1" applyAlignment="1">
      <alignment horizontal="center" vertical="center" wrapText="1"/>
    </xf>
    <xf numFmtId="165" fontId="0" fillId="3" borderId="46" xfId="0" applyNumberFormat="1" applyFill="1" applyBorder="1" applyAlignment="1">
      <alignment horizontal="center" vertical="center" wrapText="1"/>
    </xf>
    <xf numFmtId="1" fontId="0" fillId="0" borderId="6" xfId="0" applyNumberFormat="1" applyBorder="1" applyAlignment="1">
      <alignment horizontal="center" vertical="center" wrapText="1"/>
    </xf>
    <xf numFmtId="1" fontId="0" fillId="0" borderId="8" xfId="0" applyNumberFormat="1" applyBorder="1" applyAlignment="1">
      <alignment horizontal="center" vertical="center" wrapText="1"/>
    </xf>
    <xf numFmtId="1" fontId="0" fillId="0" borderId="33" xfId="0" applyNumberFormat="1" applyBorder="1" applyAlignment="1">
      <alignment horizontal="center" vertical="center" wrapText="1"/>
    </xf>
    <xf numFmtId="1" fontId="0" fillId="0" borderId="40" xfId="0" applyNumberFormat="1" applyBorder="1" applyAlignment="1">
      <alignment horizontal="center" vertical="center" wrapText="1"/>
    </xf>
    <xf numFmtId="1" fontId="0" fillId="0" borderId="25" xfId="0" applyNumberFormat="1" applyBorder="1" applyAlignment="1">
      <alignment horizontal="center" vertical="center" wrapText="1"/>
    </xf>
    <xf numFmtId="1" fontId="0" fillId="0" borderId="39" xfId="0" applyNumberFormat="1" applyBorder="1" applyAlignment="1">
      <alignment horizontal="center" vertical="center" wrapText="1"/>
    </xf>
    <xf numFmtId="1" fontId="0" fillId="0" borderId="11" xfId="0" applyNumberFormat="1" applyBorder="1" applyAlignment="1">
      <alignment horizontal="center" vertical="center" wrapText="1"/>
    </xf>
    <xf numFmtId="1" fontId="0" fillId="0" borderId="12" xfId="0" applyNumberFormat="1" applyBorder="1" applyAlignment="1">
      <alignment horizontal="center" vertical="center" wrapText="1"/>
    </xf>
    <xf numFmtId="1" fontId="0" fillId="0" borderId="54" xfId="0" applyNumberFormat="1" applyBorder="1" applyAlignment="1">
      <alignment horizontal="center" vertical="center" wrapText="1"/>
    </xf>
    <xf numFmtId="1" fontId="0" fillId="0" borderId="13" xfId="0" applyNumberFormat="1" applyBorder="1" applyAlignment="1">
      <alignment horizontal="center" vertical="center" wrapText="1"/>
    </xf>
    <xf numFmtId="1" fontId="0" fillId="0" borderId="15" xfId="0" applyNumberFormat="1" applyBorder="1" applyAlignment="1">
      <alignment horizontal="center" vertical="center" wrapText="1"/>
    </xf>
    <xf numFmtId="1" fontId="0" fillId="0" borderId="3"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87" xfId="0" applyNumberFormat="1" applyBorder="1" applyAlignment="1">
      <alignment horizontal="center" vertical="center" wrapText="1"/>
    </xf>
    <xf numFmtId="1" fontId="0" fillId="0" borderId="88" xfId="0" applyNumberFormat="1" applyBorder="1" applyAlignment="1">
      <alignment horizontal="center" vertical="center" wrapText="1"/>
    </xf>
    <xf numFmtId="0" fontId="0" fillId="0" borderId="62" xfId="0" applyBorder="1" applyAlignment="1">
      <alignment horizontal="left" vertical="center" wrapText="1"/>
    </xf>
    <xf numFmtId="0" fontId="0" fillId="0" borderId="5" xfId="0" applyBorder="1" applyAlignment="1">
      <alignment horizontal="left" vertical="center" wrapText="1"/>
    </xf>
    <xf numFmtId="0" fontId="0" fillId="0" borderId="69" xfId="0" applyBorder="1" applyAlignment="1">
      <alignment horizontal="left" vertical="center" wrapText="1"/>
    </xf>
    <xf numFmtId="1" fontId="0" fillId="0" borderId="44" xfId="0" applyNumberFormat="1" applyBorder="1" applyAlignment="1">
      <alignment horizontal="center" vertical="center" wrapText="1"/>
    </xf>
    <xf numFmtId="1" fontId="0" fillId="0" borderId="46" xfId="0" applyNumberFormat="1" applyBorder="1" applyAlignment="1">
      <alignment horizontal="center" vertical="center" wrapText="1"/>
    </xf>
    <xf numFmtId="14" fontId="0" fillId="10" borderId="11" xfId="0" applyNumberFormat="1" applyFill="1" applyBorder="1" applyAlignment="1">
      <alignment horizontal="center" vertical="center" wrapText="1"/>
    </xf>
    <xf numFmtId="14" fontId="0" fillId="10" borderId="12" xfId="0" applyNumberFormat="1" applyFill="1" applyBorder="1" applyAlignment="1">
      <alignment horizontal="center" vertical="center" wrapText="1"/>
    </xf>
    <xf numFmtId="14" fontId="0" fillId="10" borderId="54" xfId="0" applyNumberFormat="1" applyFill="1" applyBorder="1" applyAlignment="1">
      <alignment horizontal="center" vertical="center" wrapText="1"/>
    </xf>
    <xf numFmtId="0" fontId="0" fillId="0" borderId="62" xfId="0" applyFill="1" applyBorder="1" applyAlignment="1">
      <alignment horizontal="left" vertical="center" wrapText="1"/>
    </xf>
    <xf numFmtId="0" fontId="0" fillId="0" borderId="5" xfId="0" applyFill="1" applyBorder="1" applyAlignment="1">
      <alignment horizontal="left" vertical="center" wrapText="1"/>
    </xf>
    <xf numFmtId="0" fontId="0" fillId="0" borderId="69" xfId="0" applyFill="1" applyBorder="1" applyAlignment="1">
      <alignment horizontal="left" vertical="center" wrapText="1"/>
    </xf>
    <xf numFmtId="14" fontId="0" fillId="14" borderId="11" xfId="0" applyNumberFormat="1" applyFill="1" applyBorder="1" applyAlignment="1">
      <alignment horizontal="center" vertical="center" wrapText="1"/>
    </xf>
    <xf numFmtId="14" fontId="0" fillId="11" borderId="54" xfId="0" applyNumberFormat="1" applyFill="1" applyBorder="1" applyAlignment="1">
      <alignment horizontal="center" vertical="center" wrapText="1"/>
    </xf>
    <xf numFmtId="14" fontId="0" fillId="11" borderId="12" xfId="0" applyNumberFormat="1" applyFill="1" applyBorder="1" applyAlignment="1">
      <alignment horizontal="center" vertical="center" wrapText="1"/>
    </xf>
    <xf numFmtId="14" fontId="0" fillId="3" borderId="11" xfId="0" applyNumberFormat="1" applyFill="1" applyBorder="1" applyAlignment="1">
      <alignment horizontal="center" vertical="center" wrapText="1"/>
    </xf>
    <xf numFmtId="14" fontId="0" fillId="3" borderId="12" xfId="0" applyNumberFormat="1" applyFill="1" applyBorder="1" applyAlignment="1">
      <alignment horizontal="center" vertical="center" wrapText="1"/>
    </xf>
    <xf numFmtId="14" fontId="0" fillId="3" borderId="54" xfId="0" applyNumberFormat="1" applyFill="1" applyBorder="1" applyAlignment="1">
      <alignment horizontal="center" vertical="center" wrapText="1"/>
    </xf>
    <xf numFmtId="14" fontId="0" fillId="13" borderId="11" xfId="0" applyNumberFormat="1" applyFill="1" applyBorder="1" applyAlignment="1">
      <alignment horizontal="center" vertical="center" wrapText="1"/>
    </xf>
    <xf numFmtId="14" fontId="0" fillId="12" borderId="54" xfId="0" applyNumberFormat="1" applyFill="1" applyBorder="1" applyAlignment="1">
      <alignment horizontal="center" vertical="center" wrapText="1"/>
    </xf>
    <xf numFmtId="14" fontId="0" fillId="12" borderId="12" xfId="0" applyNumberFormat="1" applyFill="1" applyBorder="1" applyAlignment="1">
      <alignment horizontal="center" vertical="center" wrapText="1"/>
    </xf>
  </cellXfs>
  <cellStyles count="3">
    <cellStyle name="Lien hypertexte" xfId="2" builtinId="8"/>
    <cellStyle name="Normal" xfId="0" builtinId="0"/>
    <cellStyle name="Pourcentage" xfId="1" builtinId="5"/>
  </cellStyles>
  <dxfs count="3">
    <dxf>
      <font>
        <b/>
        <i val="0"/>
        <color theme="1"/>
      </font>
      <fill>
        <patternFill patternType="none">
          <bgColor auto="1"/>
        </patternFill>
      </fill>
    </dxf>
    <dxf>
      <font>
        <b/>
        <i val="0"/>
        <strike val="0"/>
        <color theme="1"/>
      </font>
      <fill>
        <patternFill patternType="solid">
          <bgColor rgb="FFFFCC66"/>
        </patternFill>
      </fill>
    </dxf>
    <dxf>
      <font>
        <b/>
        <i val="0"/>
        <strike val="0"/>
        <color theme="1"/>
      </font>
      <fill>
        <patternFill patternType="none">
          <bgColor auto="1"/>
        </patternFill>
      </fill>
    </dxf>
  </dxfs>
  <tableStyles count="0" defaultTableStyle="TableStyleMedium2" defaultPivotStyle="PivotStyleLight16"/>
  <colors>
    <mruColors>
      <color rgb="FFFFCC66"/>
      <color rgb="FF99FF66"/>
      <color rgb="FFFFCCCC"/>
      <color rgb="FFCCFFFF"/>
      <color rgb="FFFF99CC"/>
      <color rgb="FFFF99FF"/>
      <color rgb="FF29297B"/>
      <color rgb="FF9999FF"/>
      <color rgb="FF8E8EDA"/>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66676</xdr:rowOff>
    </xdr:from>
    <xdr:to>
      <xdr:col>1</xdr:col>
      <xdr:colOff>1777050</xdr:colOff>
      <xdr:row>6</xdr:row>
      <xdr:rowOff>12101</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6676"/>
          <a:ext cx="2520000" cy="10884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xdr:col>
      <xdr:colOff>1952625</xdr:colOff>
      <xdr:row>0</xdr:row>
      <xdr:rowOff>0</xdr:rowOff>
    </xdr:from>
    <xdr:to>
      <xdr:col>2</xdr:col>
      <xdr:colOff>834075</xdr:colOff>
      <xdr:row>5</xdr:row>
      <xdr:rowOff>64105</xdr:rowOff>
    </xdr:to>
    <xdr:pic>
      <xdr:nvPicPr>
        <xdr:cNvPr id="6" name="Image 5"/>
        <xdr:cNvPicPr>
          <a:picLocks noChangeAspect="1"/>
        </xdr:cNvPicPr>
      </xdr:nvPicPr>
      <xdr:blipFill>
        <a:blip xmlns:r="http://schemas.openxmlformats.org/officeDocument/2006/relationships" r:embed="rId2"/>
        <a:stretch>
          <a:fillRect/>
        </a:stretch>
      </xdr:blipFill>
      <xdr:spPr>
        <a:xfrm>
          <a:off x="2714625" y="0"/>
          <a:ext cx="2520000" cy="1016605"/>
        </a:xfrm>
        <a:prstGeom prst="rect">
          <a:avLst/>
        </a:prstGeom>
      </xdr:spPr>
    </xdr:pic>
    <xdr:clientData/>
  </xdr:twoCellAnchor>
  <xdr:twoCellAnchor editAs="oneCell">
    <xdr:from>
      <xdr:col>2</xdr:col>
      <xdr:colOff>990600</xdr:colOff>
      <xdr:row>0</xdr:row>
      <xdr:rowOff>0</xdr:rowOff>
    </xdr:from>
    <xdr:to>
      <xdr:col>4</xdr:col>
      <xdr:colOff>662625</xdr:colOff>
      <xdr:row>5</xdr:row>
      <xdr:rowOff>136500</xdr:rowOff>
    </xdr:to>
    <xdr:pic>
      <xdr:nvPicPr>
        <xdr:cNvPr id="7" name="Image 6" descr="Logo_Provlux"/>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91150" y="0"/>
          <a:ext cx="2520000" cy="10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742950</xdr:colOff>
      <xdr:row>9</xdr:row>
      <xdr:rowOff>238126</xdr:rowOff>
    </xdr:from>
    <xdr:to>
      <xdr:col>11</xdr:col>
      <xdr:colOff>189750</xdr:colOff>
      <xdr:row>26</xdr:row>
      <xdr:rowOff>117370</xdr:rowOff>
    </xdr:to>
    <xdr:pic>
      <xdr:nvPicPr>
        <xdr:cNvPr id="3" name="Image 2"/>
        <xdr:cNvPicPr>
          <a:picLocks noChangeAspect="1"/>
        </xdr:cNvPicPr>
      </xdr:nvPicPr>
      <xdr:blipFill>
        <a:blip xmlns:r="http://schemas.openxmlformats.org/officeDocument/2006/relationships" r:embed="rId4"/>
        <a:stretch>
          <a:fillRect/>
        </a:stretch>
      </xdr:blipFill>
      <xdr:spPr>
        <a:xfrm>
          <a:off x="7991475" y="2219326"/>
          <a:ext cx="4780800" cy="381306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9.bin"/><Relationship Id="rId1" Type="http://schemas.openxmlformats.org/officeDocument/2006/relationships/hyperlink" Target="https://www.seveso.be/fr" TargetMode="Externa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K177"/>
  <sheetViews>
    <sheetView zoomScale="75" zoomScaleNormal="75" workbookViewId="0">
      <pane xSplit="4" ySplit="4" topLeftCell="E5" activePane="bottomRight" state="frozen"/>
      <selection pane="topRight" activeCell="E1" sqref="E1"/>
      <selection pane="bottomLeft" activeCell="A5" sqref="A5"/>
      <selection pane="bottomRight" activeCell="L20" sqref="L20:P20"/>
    </sheetView>
  </sheetViews>
  <sheetFormatPr baseColWidth="10" defaultRowHeight="15" x14ac:dyDescent="0.25"/>
  <cols>
    <col min="1" max="1" width="7.85546875" style="4" bestFit="1" customWidth="1"/>
    <col min="2" max="3" width="28.7109375" style="4" customWidth="1"/>
    <col min="4" max="4" width="13.28515625" style="43" customWidth="1"/>
    <col min="9" max="9" width="11.42578125" style="15"/>
    <col min="11" max="11" width="22.5703125" style="13" customWidth="1"/>
    <col min="12" max="15" width="11.42578125" style="8"/>
    <col min="16" max="16" width="11.42578125" style="12"/>
    <col min="17" max="17" width="7.42578125" customWidth="1"/>
    <col min="18" max="18" width="25.5703125" style="11" customWidth="1"/>
    <col min="19" max="19" width="11.42578125" style="8"/>
    <col min="20" max="20" width="14.140625" style="8" customWidth="1"/>
    <col min="21" max="22" width="11.42578125" style="8"/>
    <col min="23" max="23" width="11.42578125" style="16"/>
    <col min="26" max="30" width="11.42578125" style="8"/>
    <col min="33" max="34" width="11.42578125" style="350"/>
    <col min="35" max="37" width="11.42578125" style="8"/>
  </cols>
  <sheetData>
    <row r="1" spans="1:37" x14ac:dyDescent="0.25">
      <c r="P1" s="18"/>
      <c r="Q1" s="17"/>
      <c r="R1" s="17"/>
    </row>
    <row r="2" spans="1:37" x14ac:dyDescent="0.25">
      <c r="E2" s="532" t="s">
        <v>57</v>
      </c>
      <c r="F2" s="533"/>
      <c r="G2" s="533"/>
      <c r="H2" s="533"/>
      <c r="I2" s="534"/>
      <c r="K2" s="535" t="s">
        <v>60</v>
      </c>
      <c r="L2" s="533"/>
      <c r="M2" s="533"/>
      <c r="N2" s="533"/>
      <c r="O2" s="533"/>
      <c r="P2" s="533"/>
      <c r="Q2" s="533"/>
      <c r="R2" s="533"/>
      <c r="S2" s="533"/>
      <c r="T2" s="533"/>
      <c r="U2" s="533"/>
      <c r="V2" s="533"/>
      <c r="W2" s="534"/>
    </row>
    <row r="3" spans="1:37" x14ac:dyDescent="0.25">
      <c r="K3" s="515" t="s">
        <v>58</v>
      </c>
      <c r="L3" s="516"/>
      <c r="M3" s="516"/>
      <c r="N3" s="516"/>
      <c r="O3" s="516"/>
      <c r="P3" s="536"/>
      <c r="R3" s="537" t="s">
        <v>59</v>
      </c>
      <c r="S3" s="516"/>
      <c r="T3" s="516"/>
      <c r="U3" s="516"/>
      <c r="V3" s="516"/>
      <c r="W3" s="517"/>
      <c r="Y3" s="515" t="s">
        <v>75</v>
      </c>
      <c r="Z3" s="516"/>
      <c r="AA3" s="516"/>
      <c r="AB3" s="516"/>
      <c r="AC3" s="516"/>
      <c r="AD3" s="517"/>
      <c r="AF3" s="515" t="s">
        <v>295</v>
      </c>
      <c r="AG3" s="516"/>
      <c r="AH3" s="516"/>
      <c r="AI3" s="516"/>
      <c r="AJ3" s="516"/>
      <c r="AK3" s="517"/>
    </row>
    <row r="4" spans="1:37" s="1" customFormat="1" x14ac:dyDescent="0.25">
      <c r="A4" s="3" t="s">
        <v>1</v>
      </c>
      <c r="B4" s="3" t="s">
        <v>0</v>
      </c>
      <c r="C4" s="3" t="s">
        <v>2</v>
      </c>
      <c r="D4" s="44" t="s">
        <v>179</v>
      </c>
      <c r="E4" s="2" t="s">
        <v>4</v>
      </c>
      <c r="F4" s="2" t="s">
        <v>3</v>
      </c>
      <c r="G4" s="24" t="s">
        <v>5</v>
      </c>
      <c r="H4" s="2" t="s">
        <v>6</v>
      </c>
      <c r="I4" s="14" t="s">
        <v>7</v>
      </c>
      <c r="K4" s="21" t="s">
        <v>2</v>
      </c>
      <c r="L4" s="19" t="s">
        <v>4</v>
      </c>
      <c r="M4" s="19" t="s">
        <v>3</v>
      </c>
      <c r="N4" s="19" t="s">
        <v>62</v>
      </c>
      <c r="O4" s="19" t="s">
        <v>6</v>
      </c>
      <c r="P4" s="20" t="s">
        <v>7</v>
      </c>
      <c r="R4" s="24" t="s">
        <v>2</v>
      </c>
      <c r="S4" s="19" t="s">
        <v>4</v>
      </c>
      <c r="T4" s="19" t="s">
        <v>3</v>
      </c>
      <c r="U4" s="19" t="s">
        <v>62</v>
      </c>
      <c r="V4" s="19" t="s">
        <v>6</v>
      </c>
      <c r="W4" s="20" t="s">
        <v>7</v>
      </c>
      <c r="Y4" s="24" t="s">
        <v>2</v>
      </c>
      <c r="Z4" s="19" t="s">
        <v>4</v>
      </c>
      <c r="AA4" s="19" t="s">
        <v>3</v>
      </c>
      <c r="AB4" s="19" t="s">
        <v>62</v>
      </c>
      <c r="AC4" s="19" t="s">
        <v>6</v>
      </c>
      <c r="AD4" s="20" t="s">
        <v>7</v>
      </c>
      <c r="AF4" s="24" t="s">
        <v>2</v>
      </c>
      <c r="AG4" s="351" t="s">
        <v>4</v>
      </c>
      <c r="AH4" s="351" t="s">
        <v>3</v>
      </c>
      <c r="AI4" s="19" t="s">
        <v>62</v>
      </c>
      <c r="AJ4" s="19" t="s">
        <v>6</v>
      </c>
      <c r="AK4" s="20" t="s">
        <v>7</v>
      </c>
    </row>
    <row r="5" spans="1:37" x14ac:dyDescent="0.25">
      <c r="A5" s="5">
        <v>1</v>
      </c>
      <c r="B5" s="5" t="s">
        <v>8</v>
      </c>
      <c r="C5" s="5" t="s">
        <v>9</v>
      </c>
      <c r="D5" s="45">
        <v>2016</v>
      </c>
      <c r="E5" s="8">
        <f t="shared" ref="E5" si="0">L5/S5</f>
        <v>214.06029229039703</v>
      </c>
      <c r="F5" s="8">
        <f t="shared" ref="F5" si="1">M5/T5</f>
        <v>90.644758797107087</v>
      </c>
      <c r="G5" s="26">
        <f t="shared" ref="G5" si="2">N5/U5</f>
        <v>134.0369727013674</v>
      </c>
      <c r="H5" s="8">
        <f t="shared" ref="H5" si="3">O5/V5</f>
        <v>368.58436522419186</v>
      </c>
      <c r="I5" s="16">
        <f t="shared" ref="I5" si="4">P5/W5</f>
        <v>117.53537999624598</v>
      </c>
      <c r="K5" s="60" t="s">
        <v>184</v>
      </c>
      <c r="L5" s="59">
        <v>3617833</v>
      </c>
      <c r="M5" s="59">
        <v>2825269.3225959241</v>
      </c>
      <c r="N5" s="59">
        <f>L5+M5</f>
        <v>6443102.3225959241</v>
      </c>
      <c r="O5" s="59">
        <v>11311117</v>
      </c>
      <c r="P5" s="61">
        <v>64468721.273118705</v>
      </c>
      <c r="Q5" s="34"/>
      <c r="R5" s="62" t="s">
        <v>61</v>
      </c>
      <c r="S5" s="59">
        <v>16901</v>
      </c>
      <c r="T5" s="59">
        <v>31168.590000000004</v>
      </c>
      <c r="U5" s="59">
        <f>S5+T5</f>
        <v>48069.590000000004</v>
      </c>
      <c r="V5" s="59">
        <v>30688</v>
      </c>
      <c r="W5" s="63">
        <v>548504.81000000006</v>
      </c>
      <c r="Y5" s="22"/>
      <c r="Z5" s="18"/>
      <c r="AA5" s="18"/>
      <c r="AB5" s="26"/>
      <c r="AC5" s="18"/>
      <c r="AD5" s="16"/>
      <c r="AF5" s="22"/>
      <c r="AG5" s="352"/>
      <c r="AH5" s="352"/>
      <c r="AI5" s="26"/>
      <c r="AJ5" s="18"/>
      <c r="AK5" s="16"/>
    </row>
    <row r="6" spans="1:37" x14ac:dyDescent="0.25">
      <c r="A6" s="5">
        <v>1</v>
      </c>
      <c r="B6" s="5" t="s">
        <v>8</v>
      </c>
      <c r="C6" s="5" t="s">
        <v>10</v>
      </c>
      <c r="D6" s="45">
        <v>2020</v>
      </c>
      <c r="E6" s="8">
        <f>L6/S6*1000000</f>
        <v>27.640855727724304</v>
      </c>
      <c r="F6" s="8">
        <f t="shared" ref="F6:I6" si="5">M6/T6*1000000</f>
        <v>20.882964865731601</v>
      </c>
      <c r="G6" s="26">
        <f t="shared" si="5"/>
        <v>24.67755314740042</v>
      </c>
      <c r="H6" s="8">
        <f t="shared" si="5"/>
        <v>35.009804955602526</v>
      </c>
      <c r="I6" s="16">
        <f t="shared" si="5"/>
        <v>21.219592586682964</v>
      </c>
      <c r="K6" s="47" t="s">
        <v>10</v>
      </c>
      <c r="L6" s="59">
        <v>100</v>
      </c>
      <c r="M6" s="59">
        <v>59</v>
      </c>
      <c r="N6" s="59">
        <f t="shared" ref="N6:N7" si="6">L6+M6</f>
        <v>159</v>
      </c>
      <c r="O6" s="59">
        <v>396</v>
      </c>
      <c r="P6" s="61">
        <v>1368</v>
      </c>
      <c r="R6" s="25" t="s">
        <v>63</v>
      </c>
      <c r="S6" s="8">
        <f>S11</f>
        <v>3617833</v>
      </c>
      <c r="T6" s="8">
        <f>T11</f>
        <v>2825269.3225959241</v>
      </c>
      <c r="U6" s="8">
        <f t="shared" ref="U6" si="7">S6+T6</f>
        <v>6443102.3225959241</v>
      </c>
      <c r="V6" s="8">
        <f t="shared" ref="V6:W6" si="8">V11</f>
        <v>11311117</v>
      </c>
      <c r="W6" s="16">
        <f t="shared" si="8"/>
        <v>64468721.273118705</v>
      </c>
      <c r="Y6" s="22"/>
      <c r="Z6" s="18"/>
      <c r="AA6" s="18"/>
      <c r="AB6" s="26"/>
      <c r="AC6" s="18"/>
      <c r="AD6" s="16"/>
      <c r="AF6" s="22"/>
      <c r="AG6" s="352"/>
      <c r="AH6" s="352"/>
      <c r="AI6" s="26"/>
      <c r="AJ6" s="18"/>
      <c r="AK6" s="16"/>
    </row>
    <row r="7" spans="1:37" x14ac:dyDescent="0.25">
      <c r="A7" s="5">
        <v>1</v>
      </c>
      <c r="B7" s="5" t="s">
        <v>8</v>
      </c>
      <c r="C7" s="5" t="s">
        <v>11</v>
      </c>
      <c r="D7" s="45">
        <v>2020</v>
      </c>
      <c r="E7" s="175" t="s">
        <v>258</v>
      </c>
      <c r="F7" s="175" t="s">
        <v>258</v>
      </c>
      <c r="G7" s="30" t="s">
        <v>258</v>
      </c>
      <c r="H7" s="175" t="s">
        <v>258</v>
      </c>
      <c r="I7" s="243" t="s">
        <v>258</v>
      </c>
      <c r="K7" s="47" t="s">
        <v>11</v>
      </c>
      <c r="L7" s="8">
        <v>2</v>
      </c>
      <c r="M7" s="8">
        <v>1</v>
      </c>
      <c r="N7" s="8">
        <f t="shared" si="6"/>
        <v>3</v>
      </c>
      <c r="O7" s="8">
        <v>6</v>
      </c>
      <c r="P7" s="12">
        <v>27</v>
      </c>
      <c r="R7" s="30"/>
      <c r="S7" s="521" t="s">
        <v>66</v>
      </c>
      <c r="T7" s="522"/>
      <c r="U7" s="522"/>
      <c r="V7" s="522"/>
      <c r="W7" s="523"/>
      <c r="Y7" s="22"/>
      <c r="Z7" s="18"/>
      <c r="AA7" s="18"/>
      <c r="AB7" s="26"/>
      <c r="AC7" s="18"/>
      <c r="AD7" s="16"/>
      <c r="AF7" s="22"/>
      <c r="AG7" s="352"/>
      <c r="AH7" s="352"/>
      <c r="AI7" s="26"/>
      <c r="AJ7" s="18"/>
      <c r="AK7" s="16"/>
    </row>
    <row r="8" spans="1:37" s="8" customFormat="1" x14ac:dyDescent="0.25">
      <c r="A8" s="7">
        <v>1</v>
      </c>
      <c r="B8" s="7" t="s">
        <v>12</v>
      </c>
      <c r="C8" s="7" t="s">
        <v>13</v>
      </c>
      <c r="D8" s="45">
        <v>2016</v>
      </c>
      <c r="E8" s="175" t="s">
        <v>258</v>
      </c>
      <c r="F8" s="175" t="s">
        <v>258</v>
      </c>
      <c r="G8" s="30" t="s">
        <v>258</v>
      </c>
      <c r="H8" s="175" t="s">
        <v>258</v>
      </c>
      <c r="I8" s="243" t="s">
        <v>258</v>
      </c>
      <c r="J8"/>
      <c r="K8" s="23" t="s">
        <v>63</v>
      </c>
      <c r="L8" s="59">
        <v>3617833</v>
      </c>
      <c r="M8" s="59">
        <v>2825269.3225959241</v>
      </c>
      <c r="N8" s="59">
        <f>L8+M8</f>
        <v>6443102.3225959241</v>
      </c>
      <c r="O8" s="59">
        <v>11311117</v>
      </c>
      <c r="P8" s="61">
        <v>64468721.273118705</v>
      </c>
      <c r="Q8"/>
      <c r="R8" s="30"/>
      <c r="S8" s="521" t="s">
        <v>66</v>
      </c>
      <c r="T8" s="522"/>
      <c r="U8" s="522"/>
      <c r="V8" s="522"/>
      <c r="W8" s="523"/>
      <c r="Y8" s="23"/>
      <c r="Z8" s="18"/>
      <c r="AA8" s="18"/>
      <c r="AB8" s="26"/>
      <c r="AC8" s="18"/>
      <c r="AD8" s="16"/>
      <c r="AF8" s="23"/>
      <c r="AG8" s="352"/>
      <c r="AH8" s="352"/>
      <c r="AI8" s="26"/>
      <c r="AJ8" s="18"/>
      <c r="AK8" s="16"/>
    </row>
    <row r="9" spans="1:37" ht="30" x14ac:dyDescent="0.25">
      <c r="A9" s="5">
        <v>1</v>
      </c>
      <c r="B9" s="5" t="s">
        <v>12</v>
      </c>
      <c r="C9" s="5" t="s">
        <v>14</v>
      </c>
      <c r="D9" s="45" t="s">
        <v>180</v>
      </c>
      <c r="E9" s="49">
        <f>POWER(Z9/S9,1/5)-1</f>
        <v>5.1817011744279551E-3</v>
      </c>
      <c r="F9" s="10">
        <f t="shared" ref="F9:I9" si="9">POWER(AA9/T9,1/5)-1</f>
        <v>-9.8155278009681712E-4</v>
      </c>
      <c r="G9" s="31">
        <f t="shared" si="9"/>
        <v>2.4511068776651435E-3</v>
      </c>
      <c r="H9" s="10">
        <f t="shared" si="9"/>
        <v>6.4871472587177959E-3</v>
      </c>
      <c r="I9" s="27">
        <f t="shared" si="9"/>
        <v>4.3955286850949626E-3</v>
      </c>
      <c r="K9" s="23" t="s">
        <v>63</v>
      </c>
      <c r="L9" s="8">
        <f>(Z9-S9)/5</f>
        <v>18458.599999999999</v>
      </c>
      <c r="M9" s="8">
        <f t="shared" ref="M9:P9" si="10">(AA9-T9)/5</f>
        <v>-2781.3356794594788</v>
      </c>
      <c r="N9" s="8">
        <f t="shared" si="10"/>
        <v>15677.264320540427</v>
      </c>
      <c r="O9" s="8">
        <f t="shared" si="10"/>
        <v>71970.2</v>
      </c>
      <c r="P9" s="12">
        <f t="shared" si="10"/>
        <v>279675.36709121021</v>
      </c>
      <c r="R9" s="25" t="s">
        <v>67</v>
      </c>
      <c r="S9" s="8">
        <v>3525540</v>
      </c>
      <c r="T9" s="8">
        <v>2839176.0009932215</v>
      </c>
      <c r="U9" s="8">
        <f t="shared" ref="U9" si="11">S9+T9</f>
        <v>6364716.000993222</v>
      </c>
      <c r="V9" s="8">
        <v>10951266</v>
      </c>
      <c r="W9" s="16">
        <v>63070344.437662654</v>
      </c>
      <c r="Y9" s="22"/>
      <c r="Z9" s="18">
        <f>L8</f>
        <v>3617833</v>
      </c>
      <c r="AA9" s="18">
        <f t="shared" ref="AA9:AD9" si="12">M8</f>
        <v>2825269.3225959241</v>
      </c>
      <c r="AB9" s="26">
        <f t="shared" si="12"/>
        <v>6443102.3225959241</v>
      </c>
      <c r="AC9" s="18">
        <f t="shared" si="12"/>
        <v>11311117</v>
      </c>
      <c r="AD9" s="16">
        <f t="shared" si="12"/>
        <v>64468721.273118705</v>
      </c>
      <c r="AF9" s="22"/>
      <c r="AG9" s="352"/>
      <c r="AH9" s="352"/>
      <c r="AI9" s="26"/>
      <c r="AJ9" s="18"/>
      <c r="AK9" s="16"/>
    </row>
    <row r="10" spans="1:37" x14ac:dyDescent="0.25">
      <c r="A10" s="5">
        <v>1</v>
      </c>
      <c r="B10" s="5" t="s">
        <v>12</v>
      </c>
      <c r="C10" s="5" t="s">
        <v>15</v>
      </c>
      <c r="D10" s="45">
        <v>2016</v>
      </c>
      <c r="E10" s="530" t="s">
        <v>56</v>
      </c>
      <c r="F10" s="530"/>
      <c r="G10" s="530"/>
      <c r="H10" s="530"/>
      <c r="I10" s="531"/>
      <c r="K10" s="29"/>
      <c r="L10" s="521" t="s">
        <v>65</v>
      </c>
      <c r="M10" s="522"/>
      <c r="N10" s="522"/>
      <c r="O10" s="522"/>
      <c r="P10" s="538"/>
      <c r="R10" s="30"/>
      <c r="S10" s="521" t="s">
        <v>66</v>
      </c>
      <c r="T10" s="522"/>
      <c r="U10" s="522"/>
      <c r="V10" s="522"/>
      <c r="W10" s="523"/>
      <c r="Y10" s="22"/>
      <c r="Z10" s="18"/>
      <c r="AA10" s="18"/>
      <c r="AB10" s="26"/>
      <c r="AC10" s="18"/>
      <c r="AD10" s="16"/>
      <c r="AF10" s="22"/>
      <c r="AG10" s="352"/>
      <c r="AH10" s="352"/>
      <c r="AI10" s="26"/>
      <c r="AJ10" s="18"/>
      <c r="AK10" s="16"/>
    </row>
    <row r="11" spans="1:37" ht="30" x14ac:dyDescent="0.25">
      <c r="A11" s="5">
        <v>1</v>
      </c>
      <c r="B11" s="5" t="s">
        <v>12</v>
      </c>
      <c r="C11" s="5" t="s">
        <v>16</v>
      </c>
      <c r="D11" s="45">
        <v>2016</v>
      </c>
      <c r="E11" s="9">
        <f t="shared" ref="E11:E19" si="13">L11/S11</f>
        <v>0.23450529640257026</v>
      </c>
      <c r="F11" s="9">
        <f t="shared" ref="F11:F19" si="14">M11/T11</f>
        <v>0.24898059008246776</v>
      </c>
      <c r="G11" s="32">
        <f t="shared" ref="G11:G16" si="15">N11/U11</f>
        <v>0.2408526429325108</v>
      </c>
      <c r="H11" s="9">
        <f t="shared" ref="H11:H16" si="16">O11/V11</f>
        <v>0.22598820257981594</v>
      </c>
      <c r="I11" s="28">
        <f t="shared" ref="I11:I19" si="17">P11/W11</f>
        <v>0.24212256140664334</v>
      </c>
      <c r="K11" s="22" t="s">
        <v>68</v>
      </c>
      <c r="L11" s="8">
        <v>848401</v>
      </c>
      <c r="M11" s="8">
        <v>703437.22308182716</v>
      </c>
      <c r="N11" s="8">
        <f t="shared" ref="N11:N18" si="18">L11+M11</f>
        <v>1551838.2230818272</v>
      </c>
      <c r="O11" s="8">
        <v>2556179</v>
      </c>
      <c r="P11" s="12">
        <v>15609331.925258458</v>
      </c>
      <c r="R11" s="25" t="s">
        <v>63</v>
      </c>
      <c r="S11" s="8">
        <f>L8</f>
        <v>3617833</v>
      </c>
      <c r="T11" s="8">
        <f t="shared" ref="T11" si="19">M8</f>
        <v>2825269.3225959241</v>
      </c>
      <c r="U11" s="8">
        <f t="shared" ref="U11:U19" si="20">S11+T11</f>
        <v>6443102.3225959241</v>
      </c>
      <c r="V11" s="8">
        <f t="shared" ref="V11:W11" si="21">O8</f>
        <v>11311117</v>
      </c>
      <c r="W11" s="16">
        <f t="shared" si="21"/>
        <v>64468721.273118705</v>
      </c>
      <c r="Y11" s="22"/>
      <c r="Z11" s="18"/>
      <c r="AA11" s="18"/>
      <c r="AB11" s="26"/>
      <c r="AC11" s="18"/>
      <c r="AD11" s="16"/>
      <c r="AF11" s="22"/>
      <c r="AG11" s="352"/>
      <c r="AH11" s="352"/>
      <c r="AI11" s="26"/>
      <c r="AJ11" s="18"/>
      <c r="AK11" s="16"/>
    </row>
    <row r="12" spans="1:37" ht="30" x14ac:dyDescent="0.25">
      <c r="A12" s="5">
        <v>1</v>
      </c>
      <c r="B12" s="5" t="s">
        <v>12</v>
      </c>
      <c r="C12" s="5" t="s">
        <v>17</v>
      </c>
      <c r="D12" s="45">
        <v>2016</v>
      </c>
      <c r="E12" s="9">
        <f t="shared" si="13"/>
        <v>0.18635299086497359</v>
      </c>
      <c r="F12" s="9">
        <f t="shared" si="14"/>
        <v>0.19182075724709818</v>
      </c>
      <c r="G12" s="32">
        <f t="shared" si="15"/>
        <v>0.18875058007729484</v>
      </c>
      <c r="H12" s="9">
        <f t="shared" si="16"/>
        <v>0.18725020703083525</v>
      </c>
      <c r="I12" s="28">
        <f t="shared" si="17"/>
        <v>0.19313629434425933</v>
      </c>
      <c r="K12" s="22" t="s">
        <v>69</v>
      </c>
      <c r="L12" s="8">
        <v>674194</v>
      </c>
      <c r="M12" s="8">
        <v>541945.30088734627</v>
      </c>
      <c r="N12" s="8">
        <f t="shared" si="18"/>
        <v>1216139.3008873463</v>
      </c>
      <c r="O12" s="8">
        <v>2118009</v>
      </c>
      <c r="P12" s="12">
        <v>12451249.927803067</v>
      </c>
      <c r="R12" s="25" t="s">
        <v>63</v>
      </c>
      <c r="S12" s="8">
        <f>L8</f>
        <v>3617833</v>
      </c>
      <c r="T12" s="8">
        <f>M8</f>
        <v>2825269.3225959241</v>
      </c>
      <c r="U12" s="8">
        <f t="shared" si="20"/>
        <v>6443102.3225959241</v>
      </c>
      <c r="V12" s="8">
        <f t="shared" ref="V12:W12" si="22">O8</f>
        <v>11311117</v>
      </c>
      <c r="W12" s="16">
        <f t="shared" si="22"/>
        <v>64468721.273118705</v>
      </c>
      <c r="Y12" s="22"/>
      <c r="Z12" s="18"/>
      <c r="AA12" s="18"/>
      <c r="AB12" s="26"/>
      <c r="AC12" s="18"/>
      <c r="AD12" s="16"/>
      <c r="AF12" s="22"/>
      <c r="AG12" s="352"/>
      <c r="AH12" s="352"/>
      <c r="AI12" s="26"/>
      <c r="AJ12" s="18"/>
      <c r="AK12" s="16"/>
    </row>
    <row r="13" spans="1:37" ht="30" x14ac:dyDescent="0.25">
      <c r="A13" s="5">
        <v>1</v>
      </c>
      <c r="B13" s="5" t="s">
        <v>12</v>
      </c>
      <c r="C13" s="5" t="s">
        <v>18</v>
      </c>
      <c r="D13" s="45">
        <v>2016</v>
      </c>
      <c r="E13" s="9">
        <f t="shared" si="13"/>
        <v>5.2013733082759764E-2</v>
      </c>
      <c r="F13" s="9">
        <f t="shared" si="14"/>
        <v>5.7515119302529505E-2</v>
      </c>
      <c r="G13" s="32">
        <f t="shared" si="15"/>
        <v>5.4426064431892393E-2</v>
      </c>
      <c r="H13" s="9">
        <f t="shared" si="16"/>
        <v>5.4687967598602331E-2</v>
      </c>
      <c r="I13" s="28">
        <f t="shared" si="17"/>
        <v>6.0471439050034173E-2</v>
      </c>
      <c r="K13" s="22" t="s">
        <v>70</v>
      </c>
      <c r="L13" s="8">
        <v>188177</v>
      </c>
      <c r="M13" s="8">
        <v>162495.70215088129</v>
      </c>
      <c r="N13" s="8">
        <f t="shared" si="18"/>
        <v>350672.70215088129</v>
      </c>
      <c r="O13" s="8">
        <v>618582</v>
      </c>
      <c r="P13" s="12">
        <v>3898516.3491010391</v>
      </c>
      <c r="R13" s="25" t="s">
        <v>63</v>
      </c>
      <c r="S13" s="8">
        <f>L8</f>
        <v>3617833</v>
      </c>
      <c r="T13" s="8">
        <f>M8</f>
        <v>2825269.3225959241</v>
      </c>
      <c r="U13" s="8">
        <f t="shared" si="20"/>
        <v>6443102.3225959241</v>
      </c>
      <c r="V13" s="8">
        <f t="shared" ref="V13:W13" si="23">O8</f>
        <v>11311117</v>
      </c>
      <c r="W13" s="16">
        <f t="shared" si="23"/>
        <v>64468721.273118705</v>
      </c>
      <c r="Y13" s="22"/>
      <c r="Z13" s="18"/>
      <c r="AA13" s="18"/>
      <c r="AB13" s="26"/>
      <c r="AC13" s="18"/>
      <c r="AD13" s="16"/>
      <c r="AF13" s="22"/>
      <c r="AG13" s="352"/>
      <c r="AH13" s="352"/>
      <c r="AI13" s="26"/>
      <c r="AJ13" s="18"/>
      <c r="AK13" s="16"/>
    </row>
    <row r="14" spans="1:37" x14ac:dyDescent="0.25">
      <c r="A14" s="5">
        <v>1</v>
      </c>
      <c r="B14" s="5" t="s">
        <v>12</v>
      </c>
      <c r="C14" s="5" t="s">
        <v>19</v>
      </c>
      <c r="D14" s="45">
        <v>2016</v>
      </c>
      <c r="E14" s="8">
        <f>L14/S14*100</f>
        <v>148.45395003767462</v>
      </c>
      <c r="F14" s="8">
        <f t="shared" ref="F14:I14" si="24">M14/T14*100</f>
        <v>74.425956067267023</v>
      </c>
      <c r="G14" s="26">
        <f t="shared" si="24"/>
        <v>102.56411915536235</v>
      </c>
      <c r="H14" s="8">
        <f t="shared" si="24"/>
        <v>159.27758608031718</v>
      </c>
      <c r="I14" s="16">
        <f t="shared" si="24"/>
        <v>79.285986232759981</v>
      </c>
      <c r="K14" s="22" t="s">
        <v>71</v>
      </c>
      <c r="L14" s="8">
        <v>640319</v>
      </c>
      <c r="M14" s="8">
        <v>523539.87861168385</v>
      </c>
      <c r="N14" s="8">
        <f t="shared" si="18"/>
        <v>1163858.8786116838</v>
      </c>
      <c r="O14" s="8">
        <v>2061044</v>
      </c>
      <c r="P14" s="12">
        <v>12376012.761286229</v>
      </c>
      <c r="R14" s="25" t="s">
        <v>68</v>
      </c>
      <c r="S14" s="8">
        <v>431325</v>
      </c>
      <c r="T14" s="8">
        <f>M11</f>
        <v>703437.22308182716</v>
      </c>
      <c r="U14" s="8">
        <f t="shared" si="20"/>
        <v>1134762.2230818272</v>
      </c>
      <c r="V14" s="8">
        <v>1293995</v>
      </c>
      <c r="W14" s="16">
        <f t="shared" ref="W14" si="25">P11</f>
        <v>15609331.925258458</v>
      </c>
      <c r="Y14" s="22"/>
      <c r="Z14" s="18"/>
      <c r="AA14" s="18"/>
      <c r="AB14" s="26"/>
      <c r="AC14" s="18"/>
      <c r="AD14" s="16"/>
      <c r="AF14" s="22"/>
      <c r="AG14" s="352"/>
      <c r="AH14" s="352"/>
      <c r="AI14" s="26"/>
      <c r="AJ14" s="18"/>
      <c r="AK14" s="16"/>
    </row>
    <row r="15" spans="1:37" ht="30" x14ac:dyDescent="0.25">
      <c r="A15" s="5">
        <v>1</v>
      </c>
      <c r="B15" s="5" t="s">
        <v>12</v>
      </c>
      <c r="C15" s="5" t="s">
        <v>20</v>
      </c>
      <c r="D15" s="45" t="s">
        <v>180</v>
      </c>
      <c r="E15" s="9">
        <f>L15-S15</f>
        <v>1.7726352651204827E-3</v>
      </c>
      <c r="F15" s="35">
        <f t="shared" ref="F15:H15" si="26">M15-T15</f>
        <v>5.6771833292091692E-3</v>
      </c>
      <c r="G15" s="32">
        <f t="shared" si="26"/>
        <v>3.4726481748486859E-3</v>
      </c>
      <c r="H15" s="9">
        <f t="shared" si="26"/>
        <v>4.1903356353206467E-3</v>
      </c>
      <c r="I15" s="36">
        <f>P15-W15</f>
        <v>5.2466448595043097E-3</v>
      </c>
      <c r="K15" s="22" t="s">
        <v>72</v>
      </c>
      <c r="L15" s="9">
        <f>E13</f>
        <v>5.2013733082759764E-2</v>
      </c>
      <c r="M15" s="9">
        <f t="shared" ref="M15:P15" si="27">F13</f>
        <v>5.7515119302529505E-2</v>
      </c>
      <c r="N15" s="9">
        <f t="shared" si="27"/>
        <v>5.4426064431892393E-2</v>
      </c>
      <c r="O15" s="9">
        <f t="shared" si="27"/>
        <v>5.4687967598602331E-2</v>
      </c>
      <c r="P15" s="33">
        <f t="shared" si="27"/>
        <v>6.0471439050034173E-2</v>
      </c>
      <c r="R15" s="25" t="s">
        <v>73</v>
      </c>
      <c r="S15" s="9">
        <f>Z15/S9</f>
        <v>5.0241097817639281E-2</v>
      </c>
      <c r="T15" s="9">
        <f t="shared" ref="T15:W15" si="28">AA15/T9</f>
        <v>5.1837935973320336E-2</v>
      </c>
      <c r="U15" s="9">
        <f>AB15/U9</f>
        <v>5.0953416257043707E-2</v>
      </c>
      <c r="V15" s="9">
        <f t="shared" si="28"/>
        <v>5.0497631963281685E-2</v>
      </c>
      <c r="W15" s="28">
        <f t="shared" si="28"/>
        <v>5.5224794190529863E-2</v>
      </c>
      <c r="Y15" s="22" t="s">
        <v>74</v>
      </c>
      <c r="Z15" s="18">
        <v>177127</v>
      </c>
      <c r="AA15" s="18">
        <v>147177.02375647429</v>
      </c>
      <c r="AB15" s="26">
        <f>Z15+AA15</f>
        <v>324304.02375647426</v>
      </c>
      <c r="AC15" s="18">
        <v>553013</v>
      </c>
      <c r="AD15" s="16">
        <v>3483046.7910957499</v>
      </c>
      <c r="AF15" s="22"/>
      <c r="AG15" s="352"/>
      <c r="AH15" s="352"/>
      <c r="AI15" s="26"/>
      <c r="AJ15" s="18"/>
      <c r="AK15" s="16"/>
    </row>
    <row r="16" spans="1:37" x14ac:dyDescent="0.25">
      <c r="A16" s="5">
        <v>1</v>
      </c>
      <c r="B16" s="5" t="s">
        <v>12</v>
      </c>
      <c r="C16" s="5" t="s">
        <v>21</v>
      </c>
      <c r="D16" s="45">
        <v>2016</v>
      </c>
      <c r="E16" s="9">
        <f t="shared" si="13"/>
        <v>0.12171279165381849</v>
      </c>
      <c r="F16" s="35">
        <f t="shared" si="14"/>
        <v>9.7789066220555679E-2</v>
      </c>
      <c r="G16" s="32">
        <f t="shared" si="15"/>
        <v>0.11110315159801101</v>
      </c>
      <c r="H16" s="9">
        <f t="shared" si="16"/>
        <v>9.8583748078700073E-2</v>
      </c>
      <c r="I16" s="36">
        <f t="shared" si="17"/>
        <v>9.2936075135011204E-2</v>
      </c>
      <c r="K16" s="22" t="s">
        <v>158</v>
      </c>
      <c r="L16" s="8">
        <v>189463</v>
      </c>
      <c r="M16" s="8">
        <v>121301.95428496595</v>
      </c>
      <c r="N16" s="8">
        <f t="shared" si="18"/>
        <v>310764.95428496593</v>
      </c>
      <c r="O16" s="8">
        <v>478603</v>
      </c>
      <c r="P16" s="12">
        <v>2648284.57336193</v>
      </c>
      <c r="R16" s="25" t="s">
        <v>159</v>
      </c>
      <c r="S16" s="8">
        <v>1556640</v>
      </c>
      <c r="T16" s="8">
        <v>1240444.9594740865</v>
      </c>
      <c r="U16" s="8">
        <f t="shared" si="20"/>
        <v>2797084.9594740868</v>
      </c>
      <c r="V16" s="8">
        <v>4854786</v>
      </c>
      <c r="W16" s="16">
        <v>28495765.1753066</v>
      </c>
      <c r="Y16" s="22"/>
      <c r="Z16" s="18"/>
      <c r="AA16" s="18"/>
      <c r="AB16" s="26"/>
      <c r="AC16" s="18"/>
      <c r="AD16" s="16"/>
      <c r="AF16" s="22"/>
      <c r="AG16" s="352"/>
      <c r="AH16" s="352"/>
      <c r="AI16" s="26"/>
      <c r="AJ16" s="18"/>
      <c r="AK16" s="16"/>
    </row>
    <row r="17" spans="1:37" x14ac:dyDescent="0.25">
      <c r="A17" s="5">
        <v>1</v>
      </c>
      <c r="B17" s="5" t="s">
        <v>12</v>
      </c>
      <c r="C17" s="5" t="s">
        <v>22</v>
      </c>
      <c r="D17" s="45">
        <v>2016</v>
      </c>
      <c r="E17" s="9">
        <f t="shared" si="13"/>
        <v>0.15168638242837632</v>
      </c>
      <c r="F17" s="35">
        <f t="shared" si="14"/>
        <v>0.15518515334783459</v>
      </c>
      <c r="G17" s="32">
        <f t="shared" ref="G17:G19" si="29">N17/U17</f>
        <v>0.15322057661785388</v>
      </c>
      <c r="H17" s="9">
        <f t="shared" ref="H17:H19" si="30">O17/V17</f>
        <v>0.14655652487725129</v>
      </c>
      <c r="I17" s="36">
        <f t="shared" si="17"/>
        <v>0.15864759306118972</v>
      </c>
      <c r="K17" s="22" t="s">
        <v>76</v>
      </c>
      <c r="L17" s="8">
        <v>548776</v>
      </c>
      <c r="M17" s="8">
        <v>438439.8530759812</v>
      </c>
      <c r="N17" s="8">
        <f t="shared" si="18"/>
        <v>987215.85307598114</v>
      </c>
      <c r="O17" s="8">
        <v>1657718</v>
      </c>
      <c r="P17" s="12">
        <v>10227807.457713</v>
      </c>
      <c r="R17" s="25" t="s">
        <v>63</v>
      </c>
      <c r="S17" s="8">
        <f>S11</f>
        <v>3617833</v>
      </c>
      <c r="T17" s="8">
        <f t="shared" ref="T17:W17" si="31">T11</f>
        <v>2825269.3225959241</v>
      </c>
      <c r="U17" s="8">
        <f t="shared" si="31"/>
        <v>6443102.3225959241</v>
      </c>
      <c r="V17" s="8">
        <f t="shared" si="31"/>
        <v>11311117</v>
      </c>
      <c r="W17" s="16">
        <f t="shared" si="31"/>
        <v>64468721.273118705</v>
      </c>
      <c r="Y17" s="22"/>
      <c r="Z17" s="18"/>
      <c r="AA17" s="18"/>
      <c r="AB17" s="26"/>
      <c r="AC17" s="18"/>
      <c r="AD17" s="16"/>
      <c r="AF17" s="22"/>
      <c r="AG17" s="352"/>
      <c r="AH17" s="352"/>
      <c r="AI17" s="26"/>
      <c r="AJ17" s="18"/>
      <c r="AK17" s="16"/>
    </row>
    <row r="18" spans="1:37" ht="30" x14ac:dyDescent="0.25">
      <c r="A18" s="5">
        <v>1</v>
      </c>
      <c r="B18" s="5" t="s">
        <v>12</v>
      </c>
      <c r="C18" s="5" t="s">
        <v>23</v>
      </c>
      <c r="D18" s="45">
        <v>2016</v>
      </c>
      <c r="E18" s="9">
        <f t="shared" si="13"/>
        <v>0.41965056657676769</v>
      </c>
      <c r="F18" s="35">
        <f t="shared" si="14"/>
        <v>0.46022140284400387</v>
      </c>
      <c r="G18" s="32">
        <f t="shared" si="29"/>
        <v>0.43848041095472895</v>
      </c>
      <c r="H18" s="9">
        <f t="shared" si="30"/>
        <v>0.40538231040141132</v>
      </c>
      <c r="I18" s="36">
        <f t="shared" si="17"/>
        <v>0.4223669469911166</v>
      </c>
      <c r="K18" s="22" t="s">
        <v>156</v>
      </c>
      <c r="L18" s="8">
        <v>78734</v>
      </c>
      <c r="M18" s="8">
        <v>74784</v>
      </c>
      <c r="N18" s="8">
        <f t="shared" si="18"/>
        <v>153518</v>
      </c>
      <c r="O18" s="8">
        <v>250009</v>
      </c>
      <c r="P18" s="12">
        <v>1646604.4481647599</v>
      </c>
      <c r="R18" s="22" t="s">
        <v>70</v>
      </c>
      <c r="S18" s="8">
        <v>187618</v>
      </c>
      <c r="T18" s="8">
        <v>162495.70215088129</v>
      </c>
      <c r="U18" s="8">
        <f t="shared" ref="U18" si="32">S18+T18</f>
        <v>350113.70215088129</v>
      </c>
      <c r="V18" s="8">
        <v>616724</v>
      </c>
      <c r="W18" s="12">
        <v>3898516.3491010391</v>
      </c>
      <c r="Y18" s="22"/>
      <c r="Z18" s="18"/>
      <c r="AA18" s="18"/>
      <c r="AB18" s="26"/>
      <c r="AC18" s="18"/>
      <c r="AD18" s="16"/>
      <c r="AF18" s="22"/>
      <c r="AG18" s="352"/>
      <c r="AH18" s="352"/>
      <c r="AI18" s="26"/>
      <c r="AJ18" s="18"/>
      <c r="AK18" s="16"/>
    </row>
    <row r="19" spans="1:37" s="34" customFormat="1" ht="60" x14ac:dyDescent="0.25">
      <c r="A19" s="65">
        <v>1</v>
      </c>
      <c r="B19" s="65" t="s">
        <v>12</v>
      </c>
      <c r="C19" s="65" t="s">
        <v>24</v>
      </c>
      <c r="D19" s="66">
        <v>2016</v>
      </c>
      <c r="E19" s="9">
        <f t="shared" si="13"/>
        <v>0.17256093996609576</v>
      </c>
      <c r="F19" s="35">
        <f t="shared" si="14"/>
        <v>0.12624333892198725</v>
      </c>
      <c r="G19" s="32">
        <f t="shared" si="29"/>
        <v>8.7554576708367943E-2</v>
      </c>
      <c r="H19" s="9">
        <f t="shared" si="30"/>
        <v>4.1224930567006476E-2</v>
      </c>
      <c r="I19" s="36">
        <f t="shared" si="17"/>
        <v>0.13291235783055855</v>
      </c>
      <c r="K19" s="22" t="s">
        <v>157</v>
      </c>
      <c r="L19" s="8">
        <v>32472</v>
      </c>
      <c r="M19" s="8">
        <v>20514</v>
      </c>
      <c r="N19" s="8">
        <v>30703</v>
      </c>
      <c r="O19" s="8">
        <v>25501</v>
      </c>
      <c r="P19" s="61">
        <v>518161</v>
      </c>
      <c r="R19" s="62" t="s">
        <v>70</v>
      </c>
      <c r="S19" s="59">
        <f>L13</f>
        <v>188177</v>
      </c>
      <c r="T19" s="59">
        <f>M13</f>
        <v>162495.70215088129</v>
      </c>
      <c r="U19" s="59">
        <f t="shared" si="20"/>
        <v>350672.70215088129</v>
      </c>
      <c r="V19" s="59">
        <f t="shared" ref="V19:W19" si="33">O13</f>
        <v>618582</v>
      </c>
      <c r="W19" s="63">
        <f t="shared" si="33"/>
        <v>3898516.3491010391</v>
      </c>
      <c r="Y19" s="60"/>
      <c r="Z19" s="67"/>
      <c r="AA19" s="67"/>
      <c r="AB19" s="68"/>
      <c r="AC19" s="67"/>
      <c r="AD19" s="63"/>
      <c r="AF19" s="60"/>
      <c r="AG19" s="353"/>
      <c r="AH19" s="353"/>
      <c r="AI19" s="68"/>
      <c r="AJ19" s="67"/>
      <c r="AK19" s="63"/>
    </row>
    <row r="20" spans="1:37" x14ac:dyDescent="0.25">
      <c r="A20" s="5">
        <v>1</v>
      </c>
      <c r="B20" s="5" t="s">
        <v>25</v>
      </c>
      <c r="C20" s="5" t="s">
        <v>26</v>
      </c>
      <c r="D20" s="45" t="s">
        <v>181</v>
      </c>
      <c r="E20" s="50">
        <v>7.5999999999999998E-2</v>
      </c>
      <c r="F20" s="35">
        <v>9.7000000000000003E-2</v>
      </c>
      <c r="G20" s="30" t="s">
        <v>161</v>
      </c>
      <c r="H20" s="50">
        <v>5.1999999999999998E-2</v>
      </c>
      <c r="I20" s="36">
        <v>7.9000000000000001E-2</v>
      </c>
      <c r="K20" s="29"/>
      <c r="L20" s="521" t="s">
        <v>160</v>
      </c>
      <c r="M20" s="522"/>
      <c r="N20" s="522"/>
      <c r="O20" s="522"/>
      <c r="P20" s="538"/>
      <c r="R20" s="30"/>
      <c r="S20" s="521" t="s">
        <v>160</v>
      </c>
      <c r="T20" s="539"/>
      <c r="U20" s="539"/>
      <c r="V20" s="539"/>
      <c r="W20" s="523"/>
      <c r="Y20" s="22"/>
      <c r="Z20" s="18"/>
      <c r="AA20" s="18"/>
      <c r="AB20" s="26"/>
      <c r="AC20" s="18"/>
      <c r="AD20" s="16"/>
      <c r="AF20" s="22"/>
      <c r="AG20" s="352"/>
      <c r="AH20" s="352"/>
      <c r="AI20" s="26"/>
      <c r="AJ20" s="18"/>
      <c r="AK20" s="16"/>
    </row>
    <row r="21" spans="1:37" x14ac:dyDescent="0.25">
      <c r="A21" s="5">
        <v>1</v>
      </c>
      <c r="B21" s="5" t="s">
        <v>25</v>
      </c>
      <c r="C21" s="5" t="s">
        <v>27</v>
      </c>
      <c r="D21" s="45">
        <v>2017</v>
      </c>
      <c r="E21" s="50">
        <v>0.215</v>
      </c>
      <c r="F21" s="35">
        <v>0.17797228116675434</v>
      </c>
      <c r="G21" s="30" t="s">
        <v>161</v>
      </c>
      <c r="H21" s="50">
        <v>0.161</v>
      </c>
      <c r="I21" s="36">
        <v>0.14499999999999999</v>
      </c>
      <c r="K21" s="29"/>
      <c r="L21" s="521" t="s">
        <v>160</v>
      </c>
      <c r="M21" s="522"/>
      <c r="N21" s="522"/>
      <c r="O21" s="522"/>
      <c r="P21" s="538"/>
      <c r="R21" s="30"/>
      <c r="S21" s="521" t="s">
        <v>160</v>
      </c>
      <c r="T21" s="539"/>
      <c r="U21" s="539"/>
      <c r="V21" s="539"/>
      <c r="W21" s="523"/>
      <c r="Y21" s="22"/>
      <c r="Z21" s="18"/>
      <c r="AA21" s="18"/>
      <c r="AB21" s="26"/>
      <c r="AC21" s="18"/>
      <c r="AD21" s="16"/>
      <c r="AF21" s="22"/>
      <c r="AG21" s="352"/>
      <c r="AH21" s="352"/>
      <c r="AI21" s="26"/>
      <c r="AJ21" s="18"/>
      <c r="AK21" s="16"/>
    </row>
    <row r="22" spans="1:37" ht="30" x14ac:dyDescent="0.25">
      <c r="A22" s="5">
        <v>1</v>
      </c>
      <c r="B22" s="5" t="s">
        <v>25</v>
      </c>
      <c r="C22" s="5" t="s">
        <v>251</v>
      </c>
      <c r="D22" s="46">
        <v>43465</v>
      </c>
      <c r="E22" s="50">
        <v>3.2300000000000002E-2</v>
      </c>
      <c r="F22" s="176" t="s">
        <v>257</v>
      </c>
      <c r="G22" s="30" t="s">
        <v>161</v>
      </c>
      <c r="H22" s="50">
        <v>2.18E-2</v>
      </c>
      <c r="I22" s="337" t="s">
        <v>257</v>
      </c>
      <c r="K22" s="29"/>
      <c r="L22" s="70" t="s">
        <v>259</v>
      </c>
      <c r="M22" s="176" t="s">
        <v>257</v>
      </c>
      <c r="N22" s="30" t="s">
        <v>161</v>
      </c>
      <c r="O22" s="70" t="s">
        <v>259</v>
      </c>
      <c r="P22" s="176" t="s">
        <v>257</v>
      </c>
      <c r="R22" s="30"/>
      <c r="S22" s="106"/>
      <c r="T22" s="108"/>
      <c r="U22" s="108"/>
      <c r="V22" s="108"/>
      <c r="W22" s="107"/>
      <c r="Y22" s="22"/>
      <c r="Z22" s="18"/>
      <c r="AA22" s="18"/>
      <c r="AB22" s="26"/>
      <c r="AC22" s="18"/>
      <c r="AD22" s="16"/>
      <c r="AF22" s="22"/>
      <c r="AG22" s="352"/>
      <c r="AH22" s="352"/>
      <c r="AI22" s="26"/>
      <c r="AJ22" s="18"/>
      <c r="AK22" s="16"/>
    </row>
    <row r="23" spans="1:37" x14ac:dyDescent="0.25">
      <c r="A23" s="5">
        <v>1</v>
      </c>
      <c r="B23" s="5" t="s">
        <v>25</v>
      </c>
      <c r="C23" s="5" t="s">
        <v>252</v>
      </c>
      <c r="D23" s="46">
        <v>43465</v>
      </c>
      <c r="E23" s="175" t="s">
        <v>256</v>
      </c>
      <c r="F23" s="35">
        <v>9.3080879058115282E-2</v>
      </c>
      <c r="G23" s="30" t="s">
        <v>161</v>
      </c>
      <c r="H23" s="175" t="s">
        <v>256</v>
      </c>
      <c r="I23" s="36">
        <v>6.5069912792690782E-2</v>
      </c>
      <c r="K23" s="29"/>
      <c r="L23" s="175" t="s">
        <v>256</v>
      </c>
      <c r="M23" s="8">
        <v>214247</v>
      </c>
      <c r="N23" s="30" t="s">
        <v>161</v>
      </c>
      <c r="O23" s="175" t="s">
        <v>256</v>
      </c>
      <c r="P23" s="12">
        <v>3389668</v>
      </c>
      <c r="R23" s="30"/>
      <c r="S23" s="521" t="s">
        <v>160</v>
      </c>
      <c r="T23" s="539"/>
      <c r="U23" s="539"/>
      <c r="V23" s="539"/>
      <c r="W23" s="523"/>
      <c r="Y23" s="22"/>
      <c r="Z23" s="18"/>
      <c r="AA23" s="18"/>
      <c r="AB23" s="26"/>
      <c r="AC23" s="18"/>
      <c r="AD23" s="16"/>
      <c r="AF23" s="22"/>
      <c r="AG23" s="352"/>
      <c r="AH23" s="352"/>
      <c r="AI23" s="26"/>
      <c r="AJ23" s="18"/>
      <c r="AK23" s="16"/>
    </row>
    <row r="24" spans="1:37" ht="45" x14ac:dyDescent="0.25">
      <c r="A24" s="5">
        <v>2</v>
      </c>
      <c r="B24" s="5" t="s">
        <v>28</v>
      </c>
      <c r="C24" s="5" t="s">
        <v>77</v>
      </c>
      <c r="D24" s="45" t="s">
        <v>182</v>
      </c>
      <c r="E24" s="37">
        <v>1156.3</v>
      </c>
      <c r="F24" s="37">
        <v>965.40894837830501</v>
      </c>
      <c r="G24" s="38" t="s">
        <v>161</v>
      </c>
      <c r="H24" s="37">
        <v>1035.0999999999999</v>
      </c>
      <c r="I24" s="39">
        <v>835.30192843574605</v>
      </c>
      <c r="K24" s="60" t="s">
        <v>164</v>
      </c>
      <c r="L24" s="8">
        <v>37836</v>
      </c>
      <c r="M24" s="8">
        <v>27004</v>
      </c>
      <c r="N24" s="8">
        <f t="shared" ref="N24:N79" si="34">L24+M24</f>
        <v>64840</v>
      </c>
      <c r="O24" s="8">
        <v>107563</v>
      </c>
      <c r="P24" s="12">
        <v>554720.6</v>
      </c>
      <c r="R24" s="30"/>
      <c r="S24" s="521" t="s">
        <v>66</v>
      </c>
      <c r="T24" s="522"/>
      <c r="U24" s="522"/>
      <c r="V24" s="522"/>
      <c r="W24" s="523"/>
      <c r="Y24" s="22"/>
      <c r="Z24" s="18"/>
      <c r="AA24" s="18"/>
      <c r="AB24" s="26"/>
      <c r="AC24" s="18"/>
      <c r="AD24" s="16"/>
      <c r="AF24" s="22"/>
      <c r="AG24" s="352">
        <v>47.984015233043998</v>
      </c>
      <c r="AH24" s="350">
        <v>52.317075059973199</v>
      </c>
      <c r="AI24" s="26"/>
      <c r="AJ24" s="18"/>
      <c r="AK24" s="16"/>
    </row>
    <row r="25" spans="1:37" ht="45" x14ac:dyDescent="0.25">
      <c r="A25" s="5">
        <v>2</v>
      </c>
      <c r="B25" s="5" t="s">
        <v>28</v>
      </c>
      <c r="C25" s="5" t="s">
        <v>78</v>
      </c>
      <c r="D25" s="45" t="s">
        <v>182</v>
      </c>
      <c r="E25" s="37">
        <v>1462.4391529847646</v>
      </c>
      <c r="F25" s="37">
        <v>1265.87861316778</v>
      </c>
      <c r="G25" s="38" t="s">
        <v>161</v>
      </c>
      <c r="H25" s="37">
        <v>1297.4785092020372</v>
      </c>
      <c r="I25" s="39">
        <v>1081.5758771841899</v>
      </c>
      <c r="K25" s="60" t="s">
        <v>164</v>
      </c>
      <c r="L25" s="8">
        <v>18276</v>
      </c>
      <c r="M25" s="8">
        <v>13633</v>
      </c>
      <c r="N25" s="8">
        <f t="shared" si="34"/>
        <v>31909</v>
      </c>
      <c r="O25" s="8">
        <v>52856</v>
      </c>
      <c r="P25" s="12">
        <v>279312.2</v>
      </c>
      <c r="R25" s="30"/>
      <c r="S25" s="521" t="s">
        <v>66</v>
      </c>
      <c r="T25" s="522"/>
      <c r="U25" s="522"/>
      <c r="V25" s="522"/>
      <c r="W25" s="523"/>
      <c r="Y25" s="22"/>
      <c r="Z25" s="18"/>
      <c r="AA25" s="18"/>
      <c r="AB25" s="26"/>
      <c r="AC25" s="18"/>
      <c r="AD25" s="16"/>
      <c r="AF25" s="22"/>
      <c r="AG25" s="352">
        <v>33.507675204389734</v>
      </c>
      <c r="AH25" s="350">
        <v>37.014584339999999</v>
      </c>
      <c r="AI25" s="26"/>
      <c r="AJ25" s="18"/>
      <c r="AK25" s="16"/>
    </row>
    <row r="26" spans="1:37" ht="45" x14ac:dyDescent="0.25">
      <c r="A26" s="5">
        <v>2</v>
      </c>
      <c r="B26" s="5" t="s">
        <v>28</v>
      </c>
      <c r="C26" s="5" t="s">
        <v>79</v>
      </c>
      <c r="D26" s="45" t="s">
        <v>182</v>
      </c>
      <c r="E26" s="37">
        <v>946.07821593033123</v>
      </c>
      <c r="F26" s="37">
        <v>749.04802198441598</v>
      </c>
      <c r="G26" s="38" t="s">
        <v>161</v>
      </c>
      <c r="H26" s="37">
        <v>850.41896116766577</v>
      </c>
      <c r="I26" s="39">
        <v>652.38862480010096</v>
      </c>
      <c r="K26" s="60" t="s">
        <v>164</v>
      </c>
      <c r="L26" s="8">
        <v>19560</v>
      </c>
      <c r="M26" s="8">
        <v>13371</v>
      </c>
      <c r="N26" s="8">
        <f t="shared" si="34"/>
        <v>32931</v>
      </c>
      <c r="O26" s="8">
        <v>54707</v>
      </c>
      <c r="P26" s="12">
        <v>275408.40000000002</v>
      </c>
      <c r="R26" s="30"/>
      <c r="S26" s="521" t="s">
        <v>66</v>
      </c>
      <c r="T26" s="522"/>
      <c r="U26" s="522"/>
      <c r="V26" s="522"/>
      <c r="W26" s="523"/>
      <c r="Y26" s="22"/>
      <c r="Z26" s="18"/>
      <c r="AA26" s="18"/>
      <c r="AB26" s="26"/>
      <c r="AC26" s="18"/>
      <c r="AD26" s="16"/>
      <c r="AF26" s="22"/>
      <c r="AG26" s="352">
        <v>33.183680436465629</v>
      </c>
      <c r="AH26" s="350">
        <v>36.356497640000001</v>
      </c>
      <c r="AI26" s="26"/>
      <c r="AJ26" s="18"/>
      <c r="AK26" s="16"/>
    </row>
    <row r="27" spans="1:37" ht="45" x14ac:dyDescent="0.25">
      <c r="A27" s="5">
        <v>2</v>
      </c>
      <c r="B27" s="5" t="s">
        <v>28</v>
      </c>
      <c r="C27" s="5" t="s">
        <v>80</v>
      </c>
      <c r="D27" s="45" t="s">
        <v>182</v>
      </c>
      <c r="E27" s="37">
        <v>254.90412531659302</v>
      </c>
      <c r="F27" s="37">
        <v>248.56208011010801</v>
      </c>
      <c r="G27" s="38" t="s">
        <v>161</v>
      </c>
      <c r="H27" s="37">
        <v>205.22650360691972</v>
      </c>
      <c r="I27" s="39">
        <v>201.120090007106</v>
      </c>
      <c r="K27" s="60" t="s">
        <v>164</v>
      </c>
      <c r="L27" s="8">
        <v>7473</v>
      </c>
      <c r="M27" s="8">
        <v>5729.4</v>
      </c>
      <c r="N27" s="8">
        <f t="shared" si="34"/>
        <v>13202.4</v>
      </c>
      <c r="O27" s="8">
        <v>18842</v>
      </c>
      <c r="P27" s="12">
        <v>103261.2</v>
      </c>
      <c r="R27" s="30"/>
      <c r="S27" s="521" t="s">
        <v>66</v>
      </c>
      <c r="T27" s="522"/>
      <c r="U27" s="522"/>
      <c r="V27" s="522"/>
      <c r="W27" s="523"/>
      <c r="Y27" s="22"/>
      <c r="Z27" s="18"/>
      <c r="AA27" s="18"/>
      <c r="AB27" s="26"/>
      <c r="AC27" s="18"/>
      <c r="AD27" s="16"/>
      <c r="AF27" s="22"/>
      <c r="AG27" s="352">
        <v>40.682429207418167</v>
      </c>
      <c r="AH27" s="350">
        <v>31.807721590652399</v>
      </c>
      <c r="AI27" s="26"/>
      <c r="AJ27" s="18"/>
      <c r="AK27" s="16"/>
    </row>
    <row r="28" spans="1:37" ht="45" x14ac:dyDescent="0.25">
      <c r="A28" s="5">
        <v>2</v>
      </c>
      <c r="B28" s="5" t="s">
        <v>28</v>
      </c>
      <c r="C28" s="5" t="s">
        <v>81</v>
      </c>
      <c r="D28" s="45" t="s">
        <v>182</v>
      </c>
      <c r="E28" s="37">
        <v>333.0611877788433</v>
      </c>
      <c r="F28" s="37">
        <v>342.54580062915801</v>
      </c>
      <c r="G28" s="38" t="s">
        <v>161</v>
      </c>
      <c r="H28" s="37">
        <v>260.26395732009655</v>
      </c>
      <c r="I28" s="39">
        <v>276.78574755100999</v>
      </c>
      <c r="K28" s="60" t="s">
        <v>164</v>
      </c>
      <c r="L28" s="8">
        <v>4807</v>
      </c>
      <c r="M28" s="8">
        <v>3868.6</v>
      </c>
      <c r="N28" s="8">
        <f t="shared" si="34"/>
        <v>8675.6</v>
      </c>
      <c r="O28" s="8">
        <v>11686</v>
      </c>
      <c r="P28" s="12">
        <v>69309.399999999994</v>
      </c>
      <c r="R28" s="30"/>
      <c r="S28" s="521" t="s">
        <v>66</v>
      </c>
      <c r="T28" s="522"/>
      <c r="U28" s="522"/>
      <c r="V28" s="522"/>
      <c r="W28" s="523"/>
      <c r="Y28" s="22"/>
      <c r="Z28" s="18"/>
      <c r="AA28" s="18"/>
      <c r="AB28" s="26"/>
      <c r="AC28" s="18"/>
      <c r="AD28" s="16"/>
      <c r="AF28" s="22"/>
      <c r="AG28" s="352">
        <v>36.669627986728351</v>
      </c>
      <c r="AH28" s="350">
        <v>26.291704370000001</v>
      </c>
      <c r="AI28" s="26"/>
      <c r="AJ28" s="18"/>
      <c r="AK28" s="16"/>
    </row>
    <row r="29" spans="1:37" ht="45" x14ac:dyDescent="0.25">
      <c r="A29" s="5">
        <v>2</v>
      </c>
      <c r="B29" s="5" t="s">
        <v>28</v>
      </c>
      <c r="C29" s="5" t="s">
        <v>82</v>
      </c>
      <c r="D29" s="45" t="s">
        <v>182</v>
      </c>
      <c r="E29" s="37">
        <v>179.16408913138383</v>
      </c>
      <c r="F29" s="37">
        <v>158.440649761006</v>
      </c>
      <c r="G29" s="38" t="s">
        <v>161</v>
      </c>
      <c r="H29" s="37">
        <v>150.53801205388916</v>
      </c>
      <c r="I29" s="39">
        <v>129.160458999404</v>
      </c>
      <c r="K29" s="60" t="s">
        <v>164</v>
      </c>
      <c r="L29" s="8">
        <v>2666</v>
      </c>
      <c r="M29" s="8">
        <v>1860.8</v>
      </c>
      <c r="N29" s="8">
        <f t="shared" si="34"/>
        <v>4526.8</v>
      </c>
      <c r="O29" s="8">
        <v>6796</v>
      </c>
      <c r="P29" s="12">
        <v>33951.800000000003</v>
      </c>
      <c r="R29" s="30"/>
      <c r="S29" s="521" t="s">
        <v>66</v>
      </c>
      <c r="T29" s="522"/>
      <c r="U29" s="522"/>
      <c r="V29" s="522"/>
      <c r="W29" s="523"/>
      <c r="Y29" s="22"/>
      <c r="Z29" s="18"/>
      <c r="AA29" s="18"/>
      <c r="AB29" s="26"/>
      <c r="AC29" s="18"/>
      <c r="AD29" s="16"/>
      <c r="AF29" s="22"/>
      <c r="AG29" s="352">
        <v>19.846498471290968</v>
      </c>
      <c r="AH29" s="350">
        <v>17.561627619999999</v>
      </c>
      <c r="AI29" s="26"/>
      <c r="AJ29" s="18"/>
      <c r="AK29" s="16"/>
    </row>
    <row r="30" spans="1:37" ht="45" x14ac:dyDescent="0.25">
      <c r="A30" s="5">
        <v>2</v>
      </c>
      <c r="B30" s="5" t="s">
        <v>28</v>
      </c>
      <c r="C30" s="5" t="s">
        <v>83</v>
      </c>
      <c r="D30" s="45" t="s">
        <v>182</v>
      </c>
      <c r="E30" s="37">
        <v>276.7138833251081</v>
      </c>
      <c r="F30" s="37">
        <v>274.51687668596901</v>
      </c>
      <c r="G30" s="38" t="s">
        <v>161</v>
      </c>
      <c r="H30" s="37">
        <v>259.15886117419075</v>
      </c>
      <c r="I30" s="39">
        <v>246.23496672813201</v>
      </c>
      <c r="K30" s="60" t="s">
        <v>164</v>
      </c>
      <c r="L30" s="8">
        <v>9115</v>
      </c>
      <c r="M30" s="8">
        <v>7409.4</v>
      </c>
      <c r="N30" s="8">
        <f t="shared" si="34"/>
        <v>16524.400000000001</v>
      </c>
      <c r="O30" s="8">
        <v>27177</v>
      </c>
      <c r="P30" s="12">
        <v>155043.79999999999</v>
      </c>
      <c r="R30" s="30"/>
      <c r="S30" s="521" t="s">
        <v>66</v>
      </c>
      <c r="T30" s="522"/>
      <c r="U30" s="522"/>
      <c r="V30" s="522"/>
      <c r="W30" s="523"/>
      <c r="Y30" s="22"/>
      <c r="Z30" s="18"/>
      <c r="AA30" s="18"/>
      <c r="AB30" s="26"/>
      <c r="AC30" s="18"/>
      <c r="AD30" s="16"/>
      <c r="AF30" s="22"/>
      <c r="AG30" s="352">
        <v>14.262808116849033</v>
      </c>
      <c r="AH30" s="350">
        <v>19.682257511243801</v>
      </c>
      <c r="AI30" s="26"/>
      <c r="AJ30" s="18"/>
      <c r="AK30" s="16"/>
    </row>
    <row r="31" spans="1:37" ht="45" x14ac:dyDescent="0.25">
      <c r="A31" s="5">
        <v>2</v>
      </c>
      <c r="B31" s="5" t="s">
        <v>28</v>
      </c>
      <c r="C31" s="5" t="s">
        <v>84</v>
      </c>
      <c r="D31" s="45" t="s">
        <v>182</v>
      </c>
      <c r="E31" s="37">
        <v>372.54615414057434</v>
      </c>
      <c r="F31" s="37">
        <v>392.40602400415401</v>
      </c>
      <c r="G31" s="38" t="s">
        <v>161</v>
      </c>
      <c r="H31" s="37">
        <v>346.46324801691935</v>
      </c>
      <c r="I31" s="39">
        <v>341.388134275651</v>
      </c>
      <c r="K31" s="60" t="s">
        <v>164</v>
      </c>
      <c r="L31" s="8">
        <v>4985</v>
      </c>
      <c r="M31" s="8">
        <v>4350.6000000000004</v>
      </c>
      <c r="N31" s="8">
        <f t="shared" si="34"/>
        <v>9335.6</v>
      </c>
      <c r="O31" s="8">
        <v>15163</v>
      </c>
      <c r="P31" s="12">
        <v>89686.6</v>
      </c>
      <c r="R31" s="30"/>
      <c r="S31" s="521" t="s">
        <v>66</v>
      </c>
      <c r="T31" s="522"/>
      <c r="U31" s="522"/>
      <c r="V31" s="522"/>
      <c r="W31" s="523"/>
      <c r="Y31" s="22"/>
      <c r="Z31" s="18"/>
      <c r="AA31" s="18"/>
      <c r="AB31" s="26"/>
      <c r="AC31" s="18"/>
      <c r="AD31" s="16"/>
      <c r="AF31" s="22"/>
      <c r="AG31" s="352">
        <v>11.21199255500493</v>
      </c>
      <c r="AH31" s="350">
        <v>18.530233190000001</v>
      </c>
      <c r="AI31" s="26"/>
      <c r="AJ31" s="18"/>
      <c r="AK31" s="16"/>
    </row>
    <row r="32" spans="1:37" ht="45" x14ac:dyDescent="0.25">
      <c r="A32" s="5">
        <v>2</v>
      </c>
      <c r="B32" s="5" t="s">
        <v>28</v>
      </c>
      <c r="C32" s="5" t="s">
        <v>85</v>
      </c>
      <c r="D32" s="45" t="s">
        <v>182</v>
      </c>
      <c r="E32" s="37">
        <v>213.47429723515958</v>
      </c>
      <c r="F32" s="37">
        <v>192.27369421624601</v>
      </c>
      <c r="G32" s="38" t="s">
        <v>161</v>
      </c>
      <c r="H32" s="37">
        <v>199.72967975287838</v>
      </c>
      <c r="I32" s="39">
        <v>177.64802446183299</v>
      </c>
      <c r="K32" s="60" t="s">
        <v>164</v>
      </c>
      <c r="L32" s="8">
        <v>4130</v>
      </c>
      <c r="M32" s="8">
        <v>3058.8</v>
      </c>
      <c r="N32" s="8">
        <f t="shared" si="34"/>
        <v>7188.8</v>
      </c>
      <c r="O32" s="8">
        <v>12014</v>
      </c>
      <c r="P32" s="12">
        <v>65357.2</v>
      </c>
      <c r="R32" s="30"/>
      <c r="S32" s="521" t="s">
        <v>66</v>
      </c>
      <c r="T32" s="522"/>
      <c r="U32" s="522"/>
      <c r="V32" s="522"/>
      <c r="W32" s="523"/>
      <c r="Y32" s="22"/>
      <c r="Z32" s="18"/>
      <c r="AA32" s="18"/>
      <c r="AB32" s="26"/>
      <c r="AC32" s="18"/>
      <c r="AD32" s="16"/>
      <c r="AF32" s="22"/>
      <c r="AG32" s="352">
        <v>9.6755834340127418</v>
      </c>
      <c r="AH32" s="350">
        <v>9.4649566800000002</v>
      </c>
      <c r="AI32" s="26"/>
      <c r="AJ32" s="18"/>
      <c r="AK32" s="16"/>
    </row>
    <row r="33" spans="1:37" ht="60" x14ac:dyDescent="0.25">
      <c r="A33" s="5">
        <v>2</v>
      </c>
      <c r="B33" s="5" t="s">
        <v>28</v>
      </c>
      <c r="C33" s="5" t="s">
        <v>86</v>
      </c>
      <c r="D33" s="45" t="s">
        <v>182</v>
      </c>
      <c r="E33" s="37">
        <v>14.760540889255884</v>
      </c>
      <c r="F33" s="37">
        <v>17.480920516574301</v>
      </c>
      <c r="G33" s="38" t="s">
        <v>161</v>
      </c>
      <c r="H33" s="37">
        <v>14.549854739841813</v>
      </c>
      <c r="I33" s="39">
        <v>14.216747431914101</v>
      </c>
      <c r="K33" s="60" t="s">
        <v>164</v>
      </c>
      <c r="L33" s="8">
        <v>488</v>
      </c>
      <c r="M33" s="8">
        <v>468</v>
      </c>
      <c r="N33" s="8">
        <f t="shared" si="34"/>
        <v>956</v>
      </c>
      <c r="O33" s="8">
        <v>1503</v>
      </c>
      <c r="P33" s="12">
        <v>8785.4</v>
      </c>
      <c r="R33" s="30"/>
      <c r="S33" s="521" t="s">
        <v>66</v>
      </c>
      <c r="T33" s="522"/>
      <c r="U33" s="522"/>
      <c r="V33" s="522"/>
      <c r="W33" s="523"/>
      <c r="Y33" s="22"/>
      <c r="Z33" s="18"/>
      <c r="AA33" s="18"/>
      <c r="AB33" s="26"/>
      <c r="AC33" s="18"/>
      <c r="AD33" s="16"/>
      <c r="AF33" s="22"/>
      <c r="AG33" s="352">
        <v>0.74115737857820674</v>
      </c>
      <c r="AH33" s="350">
        <v>9.1172449857215305</v>
      </c>
      <c r="AI33" s="26"/>
      <c r="AJ33" s="18"/>
      <c r="AK33" s="16"/>
    </row>
    <row r="34" spans="1:37" ht="60" x14ac:dyDescent="0.25">
      <c r="A34" s="5">
        <v>2</v>
      </c>
      <c r="B34" s="5" t="s">
        <v>28</v>
      </c>
      <c r="C34" s="5" t="s">
        <v>87</v>
      </c>
      <c r="D34" s="45" t="s">
        <v>182</v>
      </c>
      <c r="E34" s="37">
        <v>24.09076301548534</v>
      </c>
      <c r="F34" s="37">
        <v>31.727565829246</v>
      </c>
      <c r="G34" s="38" t="s">
        <v>161</v>
      </c>
      <c r="H34" s="37">
        <v>24.502318951147046</v>
      </c>
      <c r="I34" s="39">
        <v>25.530073632148099</v>
      </c>
      <c r="K34" s="60" t="s">
        <v>164</v>
      </c>
      <c r="L34" s="8">
        <v>353</v>
      </c>
      <c r="M34" s="8">
        <v>374.6</v>
      </c>
      <c r="N34" s="8">
        <f t="shared" si="34"/>
        <v>727.6</v>
      </c>
      <c r="O34" s="8">
        <v>1132</v>
      </c>
      <c r="P34" s="12">
        <v>6983.8</v>
      </c>
      <c r="R34" s="30"/>
      <c r="S34" s="521" t="s">
        <v>66</v>
      </c>
      <c r="T34" s="522"/>
      <c r="U34" s="522"/>
      <c r="V34" s="522"/>
      <c r="W34" s="523"/>
      <c r="Y34" s="22"/>
      <c r="Z34" s="18"/>
      <c r="AA34" s="18"/>
      <c r="AB34" s="26"/>
      <c r="AC34" s="18"/>
      <c r="AD34" s="16"/>
      <c r="AF34" s="22"/>
      <c r="AG34" s="352">
        <v>0.73613999864811308</v>
      </c>
      <c r="AH34" s="350">
        <v>8.5672669639999999</v>
      </c>
      <c r="AI34" s="26"/>
      <c r="AJ34" s="18"/>
      <c r="AK34" s="16"/>
    </row>
    <row r="35" spans="1:37" ht="60" x14ac:dyDescent="0.25">
      <c r="A35" s="5">
        <v>2</v>
      </c>
      <c r="B35" s="5" t="s">
        <v>28</v>
      </c>
      <c r="C35" s="5" t="s">
        <v>88</v>
      </c>
      <c r="D35" s="45" t="s">
        <v>182</v>
      </c>
      <c r="E35" s="37">
        <v>7.3090113650493782</v>
      </c>
      <c r="F35" s="37">
        <v>6.1853372473781603</v>
      </c>
      <c r="G35" s="38" t="s">
        <v>161</v>
      </c>
      <c r="H35" s="37">
        <v>6.3263446399451668</v>
      </c>
      <c r="I35" s="39">
        <v>5.048911812969</v>
      </c>
      <c r="K35" s="60" t="s">
        <v>164</v>
      </c>
      <c r="L35" s="8">
        <v>135</v>
      </c>
      <c r="M35" s="8">
        <v>93.4</v>
      </c>
      <c r="N35" s="8">
        <f t="shared" si="34"/>
        <v>228.4</v>
      </c>
      <c r="O35" s="8">
        <v>371</v>
      </c>
      <c r="P35" s="12">
        <v>1801.6</v>
      </c>
      <c r="R35" s="30"/>
      <c r="S35" s="521" t="s">
        <v>66</v>
      </c>
      <c r="T35" s="522"/>
      <c r="U35" s="522"/>
      <c r="V35" s="522"/>
      <c r="W35" s="523"/>
      <c r="Y35" s="22"/>
      <c r="Z35" s="18"/>
      <c r="AA35" s="18"/>
      <c r="AB35" s="26"/>
      <c r="AC35" s="18"/>
      <c r="AD35" s="16"/>
      <c r="AF35" s="22"/>
      <c r="AG35" s="352">
        <v>3.7202868720551754</v>
      </c>
      <c r="AH35" s="350">
        <v>3.8938215550000002</v>
      </c>
      <c r="AI35" s="26"/>
      <c r="AJ35" s="18"/>
      <c r="AK35" s="16"/>
    </row>
    <row r="36" spans="1:37" ht="45" x14ac:dyDescent="0.25">
      <c r="A36" s="5">
        <v>2</v>
      </c>
      <c r="B36" s="5" t="s">
        <v>28</v>
      </c>
      <c r="C36" s="5" t="s">
        <v>89</v>
      </c>
      <c r="D36" s="45" t="s">
        <v>182</v>
      </c>
      <c r="E36" s="37">
        <v>29.191389321152307</v>
      </c>
      <c r="F36" s="37">
        <v>30.7533456679739</v>
      </c>
      <c r="G36" s="38" t="s">
        <v>161</v>
      </c>
      <c r="H36" s="37">
        <v>27.749493439043473</v>
      </c>
      <c r="I36" s="39">
        <v>26.641818027090601</v>
      </c>
      <c r="K36" s="60" t="s">
        <v>164</v>
      </c>
      <c r="L36" s="8">
        <v>941</v>
      </c>
      <c r="M36" s="8">
        <v>839.8</v>
      </c>
      <c r="N36" s="8">
        <f t="shared" si="34"/>
        <v>1780.8</v>
      </c>
      <c r="O36" s="8">
        <v>2898</v>
      </c>
      <c r="P36" s="12">
        <v>17107.2</v>
      </c>
      <c r="R36" s="30"/>
      <c r="S36" s="521" t="s">
        <v>66</v>
      </c>
      <c r="T36" s="522"/>
      <c r="U36" s="522"/>
      <c r="V36" s="522"/>
      <c r="W36" s="523"/>
      <c r="Y36" s="22"/>
      <c r="Z36" s="18"/>
      <c r="AA36" s="18"/>
      <c r="AB36" s="26"/>
      <c r="AC36" s="18"/>
      <c r="AD36" s="16"/>
      <c r="AF36" s="22"/>
      <c r="AG36" s="352">
        <v>3.5762869853450927</v>
      </c>
      <c r="AH36" s="350">
        <v>8.6189729419543202</v>
      </c>
      <c r="AI36" s="26"/>
      <c r="AJ36" s="18"/>
      <c r="AK36" s="16"/>
    </row>
    <row r="37" spans="1:37" ht="45" x14ac:dyDescent="0.25">
      <c r="A37" s="5">
        <v>2</v>
      </c>
      <c r="B37" s="5" t="s">
        <v>28</v>
      </c>
      <c r="C37" s="5" t="s">
        <v>90</v>
      </c>
      <c r="D37" s="45" t="s">
        <v>182</v>
      </c>
      <c r="E37" s="37">
        <v>36.645747211576619</v>
      </c>
      <c r="F37" s="37">
        <v>42.41556944597</v>
      </c>
      <c r="G37" s="38" t="s">
        <v>161</v>
      </c>
      <c r="H37" s="37">
        <v>35.946069522251349</v>
      </c>
      <c r="I37" s="39">
        <v>35.268871680770602</v>
      </c>
      <c r="K37" s="60" t="s">
        <v>164</v>
      </c>
      <c r="L37" s="8">
        <v>472</v>
      </c>
      <c r="M37" s="8">
        <v>455.8</v>
      </c>
      <c r="N37" s="8">
        <f t="shared" si="34"/>
        <v>927.8</v>
      </c>
      <c r="O37" s="8">
        <v>1530</v>
      </c>
      <c r="P37" s="12">
        <v>9094.7999999999993</v>
      </c>
      <c r="R37" s="30"/>
      <c r="S37" s="521" t="s">
        <v>66</v>
      </c>
      <c r="T37" s="522"/>
      <c r="U37" s="522"/>
      <c r="V37" s="522"/>
      <c r="W37" s="523"/>
      <c r="Y37" s="22"/>
      <c r="Z37" s="18"/>
      <c r="AA37" s="18"/>
      <c r="AB37" s="26"/>
      <c r="AC37" s="18"/>
      <c r="AD37" s="16"/>
      <c r="AF37" s="22"/>
      <c r="AG37" s="352">
        <v>0.93318265193468186</v>
      </c>
      <c r="AH37" s="350">
        <v>7.752381594</v>
      </c>
      <c r="AI37" s="26"/>
      <c r="AJ37" s="18"/>
      <c r="AK37" s="16"/>
    </row>
    <row r="38" spans="1:37" ht="45" x14ac:dyDescent="0.25">
      <c r="A38" s="5">
        <v>2</v>
      </c>
      <c r="B38" s="5" t="s">
        <v>28</v>
      </c>
      <c r="C38" s="5" t="s">
        <v>91</v>
      </c>
      <c r="D38" s="45" t="s">
        <v>182</v>
      </c>
      <c r="E38" s="37">
        <v>23.810561246808721</v>
      </c>
      <c r="F38" s="37">
        <v>22.9223784663901</v>
      </c>
      <c r="G38" s="38" t="s">
        <v>161</v>
      </c>
      <c r="H38" s="37">
        <v>21.95372696582654</v>
      </c>
      <c r="I38" s="39">
        <v>20.544049237117299</v>
      </c>
      <c r="K38" s="60" t="s">
        <v>164</v>
      </c>
      <c r="L38" s="8">
        <v>469</v>
      </c>
      <c r="M38" s="8">
        <v>384</v>
      </c>
      <c r="N38" s="8">
        <f t="shared" si="34"/>
        <v>853</v>
      </c>
      <c r="O38" s="8">
        <v>1368</v>
      </c>
      <c r="P38" s="12">
        <v>8012.4</v>
      </c>
      <c r="R38" s="30"/>
      <c r="S38" s="521" t="s">
        <v>66</v>
      </c>
      <c r="T38" s="522"/>
      <c r="U38" s="522"/>
      <c r="V38" s="522"/>
      <c r="W38" s="523"/>
      <c r="Y38" s="22"/>
      <c r="Z38" s="18"/>
      <c r="AA38" s="18"/>
      <c r="AB38" s="26"/>
      <c r="AC38" s="18"/>
      <c r="AD38" s="16"/>
      <c r="AF38" s="22"/>
      <c r="AG38" s="352">
        <v>3.9878848603702424</v>
      </c>
      <c r="AH38" s="350">
        <v>4.6328355449999998</v>
      </c>
      <c r="AI38" s="26"/>
      <c r="AJ38" s="18"/>
      <c r="AK38" s="16"/>
    </row>
    <row r="39" spans="1:37" ht="45" x14ac:dyDescent="0.25">
      <c r="A39" s="5">
        <v>2</v>
      </c>
      <c r="B39" s="5" t="s">
        <v>28</v>
      </c>
      <c r="C39" s="5" t="s">
        <v>92</v>
      </c>
      <c r="D39" s="45" t="s">
        <v>182</v>
      </c>
      <c r="E39" s="37">
        <v>10.253340888010326</v>
      </c>
      <c r="F39" s="37">
        <v>14.617847680351799</v>
      </c>
      <c r="G39" s="38" t="s">
        <v>161</v>
      </c>
      <c r="H39" s="37">
        <v>8.4405960591958102</v>
      </c>
      <c r="I39" s="39">
        <v>13.2334291201635</v>
      </c>
      <c r="K39" s="60" t="s">
        <v>164</v>
      </c>
      <c r="L39" s="8">
        <v>337</v>
      </c>
      <c r="M39" s="8">
        <v>386</v>
      </c>
      <c r="N39" s="8">
        <f t="shared" si="34"/>
        <v>723</v>
      </c>
      <c r="O39" s="8">
        <v>883</v>
      </c>
      <c r="P39" s="12">
        <v>8149.4</v>
      </c>
      <c r="R39" s="30"/>
      <c r="S39" s="521" t="s">
        <v>66</v>
      </c>
      <c r="T39" s="522"/>
      <c r="U39" s="522"/>
      <c r="V39" s="522"/>
      <c r="W39" s="523"/>
      <c r="Y39" s="22"/>
      <c r="Z39" s="18"/>
      <c r="AA39" s="18"/>
      <c r="AB39" s="26"/>
      <c r="AC39" s="18"/>
      <c r="AD39" s="16"/>
      <c r="AF39" s="22"/>
      <c r="AG39" s="352">
        <v>7.7555752855707194</v>
      </c>
      <c r="AH39" s="350">
        <v>3.75875114102341</v>
      </c>
      <c r="AI39" s="26"/>
      <c r="AJ39" s="18"/>
      <c r="AK39" s="16"/>
    </row>
    <row r="40" spans="1:37" ht="45" x14ac:dyDescent="0.25">
      <c r="A40" s="5">
        <v>2</v>
      </c>
      <c r="B40" s="5" t="s">
        <v>28</v>
      </c>
      <c r="C40" s="5" t="s">
        <v>93</v>
      </c>
      <c r="D40" s="45" t="s">
        <v>182</v>
      </c>
      <c r="E40" s="37">
        <v>15.431997367356413</v>
      </c>
      <c r="F40" s="37">
        <v>24.7491072804707</v>
      </c>
      <c r="G40" s="38" t="s">
        <v>161</v>
      </c>
      <c r="H40" s="37">
        <v>12.000920687369314</v>
      </c>
      <c r="I40" s="39">
        <v>22.451654789171702</v>
      </c>
      <c r="K40" s="60" t="s">
        <v>164</v>
      </c>
      <c r="L40" s="8">
        <v>216</v>
      </c>
      <c r="M40" s="8">
        <v>274.2</v>
      </c>
      <c r="N40" s="8">
        <f t="shared" si="34"/>
        <v>490.2</v>
      </c>
      <c r="O40" s="8">
        <v>547</v>
      </c>
      <c r="P40" s="12">
        <v>5929.6</v>
      </c>
      <c r="R40" s="30"/>
      <c r="S40" s="521" t="s">
        <v>66</v>
      </c>
      <c r="T40" s="522"/>
      <c r="U40" s="522"/>
      <c r="V40" s="522"/>
      <c r="W40" s="523"/>
      <c r="Y40" s="22"/>
      <c r="Z40" s="18"/>
      <c r="AA40" s="18"/>
      <c r="AB40" s="26"/>
      <c r="AC40" s="18"/>
      <c r="AD40" s="16"/>
      <c r="AF40" s="22"/>
      <c r="AG40" s="352">
        <v>7.7804088932281248</v>
      </c>
      <c r="AH40" s="350">
        <v>2.9333407029999998</v>
      </c>
      <c r="AI40" s="26"/>
      <c r="AJ40" s="18"/>
      <c r="AK40" s="16"/>
    </row>
    <row r="41" spans="1:37" ht="45" x14ac:dyDescent="0.25">
      <c r="A41" s="5">
        <v>2</v>
      </c>
      <c r="B41" s="5" t="s">
        <v>28</v>
      </c>
      <c r="C41" s="5" t="s">
        <v>94</v>
      </c>
      <c r="D41" s="45" t="s">
        <v>182</v>
      </c>
      <c r="E41" s="37">
        <v>6.1152996180442196</v>
      </c>
      <c r="F41" s="37">
        <v>6.9694914562876003</v>
      </c>
      <c r="G41" s="38" t="s">
        <v>161</v>
      </c>
      <c r="H41" s="37">
        <v>5.5436297835109718</v>
      </c>
      <c r="I41" s="39">
        <v>6.0188795201793699</v>
      </c>
      <c r="K41" s="60" t="s">
        <v>164</v>
      </c>
      <c r="L41" s="8">
        <v>121</v>
      </c>
      <c r="M41" s="8">
        <v>111.8</v>
      </c>
      <c r="N41" s="8">
        <f t="shared" si="34"/>
        <v>232.8</v>
      </c>
      <c r="O41" s="8">
        <v>336</v>
      </c>
      <c r="P41" s="12">
        <v>2219.8000000000002</v>
      </c>
      <c r="R41" s="30"/>
      <c r="S41" s="521" t="s">
        <v>66</v>
      </c>
      <c r="T41" s="522"/>
      <c r="U41" s="522"/>
      <c r="V41" s="522"/>
      <c r="W41" s="523"/>
      <c r="Y41" s="22"/>
      <c r="Z41" s="18"/>
      <c r="AA41" s="18"/>
      <c r="AB41" s="26"/>
      <c r="AC41" s="18"/>
      <c r="AD41" s="16"/>
      <c r="AF41" s="22"/>
      <c r="AG41" s="352">
        <v>2.4017014503232423</v>
      </c>
      <c r="AH41" s="350">
        <v>3.0521217530000002</v>
      </c>
      <c r="AI41" s="26"/>
      <c r="AJ41" s="18"/>
      <c r="AK41" s="16"/>
    </row>
    <row r="42" spans="1:37" ht="45" x14ac:dyDescent="0.25">
      <c r="A42" s="5">
        <v>2</v>
      </c>
      <c r="B42" s="5" t="s">
        <v>28</v>
      </c>
      <c r="C42" s="5" t="s">
        <v>185</v>
      </c>
      <c r="D42" s="45" t="s">
        <v>182</v>
      </c>
      <c r="E42" s="37">
        <v>17.459906149401633</v>
      </c>
      <c r="F42" s="37">
        <v>16.7044899632902</v>
      </c>
      <c r="G42" s="38" t="s">
        <v>161</v>
      </c>
      <c r="H42" s="37">
        <v>15.764830584316943</v>
      </c>
      <c r="I42" s="39">
        <v>16.131077672054602</v>
      </c>
      <c r="K42" s="60" t="s">
        <v>164</v>
      </c>
      <c r="L42" s="8">
        <v>572</v>
      </c>
      <c r="M42" s="8">
        <v>442.2</v>
      </c>
      <c r="N42" s="8">
        <f t="shared" si="34"/>
        <v>1014.2</v>
      </c>
      <c r="O42" s="8">
        <v>1651</v>
      </c>
      <c r="P42" s="12">
        <v>10048.6</v>
      </c>
      <c r="R42" s="30"/>
      <c r="S42" s="521" t="s">
        <v>66</v>
      </c>
      <c r="T42" s="522"/>
      <c r="U42" s="522"/>
      <c r="V42" s="522"/>
      <c r="W42" s="523"/>
      <c r="Y42" s="22"/>
      <c r="Z42" s="18"/>
      <c r="AA42" s="18"/>
      <c r="AB42" s="26"/>
      <c r="AC42" s="18"/>
      <c r="AD42" s="16"/>
      <c r="AF42" s="22"/>
      <c r="AG42" s="352">
        <v>5.4931636401789445</v>
      </c>
      <c r="AH42" s="350">
        <v>1.28207914286672</v>
      </c>
      <c r="AI42" s="26"/>
      <c r="AJ42" s="18"/>
      <c r="AK42" s="16"/>
    </row>
    <row r="43" spans="1:37" ht="45" x14ac:dyDescent="0.25">
      <c r="A43" s="5">
        <v>2</v>
      </c>
      <c r="B43" s="5" t="s">
        <v>28</v>
      </c>
      <c r="C43" s="5" t="s">
        <v>186</v>
      </c>
      <c r="D43" s="45" t="s">
        <v>182</v>
      </c>
      <c r="E43" s="37">
        <v>20.06063137928329</v>
      </c>
      <c r="F43" s="37">
        <v>21.239534201956999</v>
      </c>
      <c r="G43" s="38" t="s">
        <v>161</v>
      </c>
      <c r="H43" s="37">
        <v>17.769099069554425</v>
      </c>
      <c r="I43" s="39">
        <v>19.3995445342449</v>
      </c>
      <c r="K43" s="60" t="s">
        <v>164</v>
      </c>
      <c r="L43" s="8">
        <v>273</v>
      </c>
      <c r="M43" s="8">
        <v>234</v>
      </c>
      <c r="N43" s="8">
        <f t="shared" si="34"/>
        <v>507</v>
      </c>
      <c r="O43" s="8">
        <v>802</v>
      </c>
      <c r="P43" s="12">
        <v>5103</v>
      </c>
      <c r="R43" s="30"/>
      <c r="S43" s="521" t="s">
        <v>66</v>
      </c>
      <c r="T43" s="522"/>
      <c r="U43" s="522"/>
      <c r="V43" s="522"/>
      <c r="W43" s="523"/>
      <c r="Y43" s="22"/>
      <c r="Z43" s="18"/>
      <c r="AA43" s="18"/>
      <c r="AB43" s="26"/>
      <c r="AC43" s="18"/>
      <c r="AD43" s="16"/>
      <c r="AF43" s="22"/>
      <c r="AG43" s="352">
        <v>4.3597522477986956</v>
      </c>
      <c r="AH43" s="350">
        <v>2.5483008260000002</v>
      </c>
      <c r="AI43" s="26"/>
      <c r="AJ43" s="18"/>
      <c r="AK43" s="16"/>
    </row>
    <row r="44" spans="1:37" ht="60" x14ac:dyDescent="0.25">
      <c r="A44" s="5">
        <v>2</v>
      </c>
      <c r="B44" s="5" t="s">
        <v>28</v>
      </c>
      <c r="C44" s="5" t="s">
        <v>187</v>
      </c>
      <c r="D44" s="45" t="s">
        <v>182</v>
      </c>
      <c r="E44" s="37">
        <v>15.361710177696889</v>
      </c>
      <c r="F44" s="37">
        <v>12.994848747474901</v>
      </c>
      <c r="G44" s="38" t="s">
        <v>161</v>
      </c>
      <c r="H44" s="37">
        <v>14.042234753586799</v>
      </c>
      <c r="I44" s="39">
        <v>13.4279901744393</v>
      </c>
      <c r="K44" s="60" t="s">
        <v>164</v>
      </c>
      <c r="L44" s="8">
        <v>299</v>
      </c>
      <c r="M44" s="8">
        <v>208.2</v>
      </c>
      <c r="N44" s="8">
        <f t="shared" si="34"/>
        <v>507.2</v>
      </c>
      <c r="O44" s="8">
        <v>849</v>
      </c>
      <c r="P44" s="12">
        <v>4945.6000000000004</v>
      </c>
      <c r="R44" s="30"/>
      <c r="S44" s="521" t="s">
        <v>66</v>
      </c>
      <c r="T44" s="522"/>
      <c r="U44" s="522"/>
      <c r="V44" s="522"/>
      <c r="W44" s="523"/>
      <c r="Y44" s="22"/>
      <c r="Z44" s="18"/>
      <c r="AA44" s="18"/>
      <c r="AB44" s="26"/>
      <c r="AC44" s="18"/>
      <c r="AD44" s="16"/>
      <c r="AF44" s="22"/>
      <c r="AG44" s="352">
        <v>3.4742891643857976</v>
      </c>
      <c r="AH44" s="350">
        <v>1.2012837169999999</v>
      </c>
      <c r="AI44" s="26"/>
      <c r="AJ44" s="18"/>
      <c r="AK44" s="16"/>
    </row>
    <row r="45" spans="1:37" ht="60" x14ac:dyDescent="0.25">
      <c r="A45" s="5">
        <v>2</v>
      </c>
      <c r="B45" s="5" t="s">
        <v>28</v>
      </c>
      <c r="C45" s="5" t="s">
        <v>95</v>
      </c>
      <c r="D45" s="45" t="s">
        <v>182</v>
      </c>
      <c r="E45" s="37">
        <v>68.377666787639853</v>
      </c>
      <c r="F45" s="37">
        <v>58.980371409551502</v>
      </c>
      <c r="G45" s="38" t="s">
        <v>161</v>
      </c>
      <c r="H45" s="37">
        <v>61.809032850251704</v>
      </c>
      <c r="I45" s="39">
        <v>50.261602012863797</v>
      </c>
      <c r="K45" s="60" t="s">
        <v>164</v>
      </c>
      <c r="L45" s="8">
        <v>2253</v>
      </c>
      <c r="M45" s="8">
        <v>1571.8</v>
      </c>
      <c r="N45" s="8">
        <f t="shared" si="34"/>
        <v>3824.8</v>
      </c>
      <c r="O45" s="8">
        <v>6459</v>
      </c>
      <c r="P45" s="12">
        <v>30825.200000000001</v>
      </c>
      <c r="R45" s="30"/>
      <c r="S45" s="521" t="s">
        <v>66</v>
      </c>
      <c r="T45" s="522"/>
      <c r="U45" s="522"/>
      <c r="V45" s="522"/>
      <c r="W45" s="523"/>
      <c r="Y45" s="22"/>
      <c r="Z45" s="18"/>
      <c r="AA45" s="18"/>
      <c r="AB45" s="26"/>
      <c r="AC45" s="18"/>
      <c r="AD45" s="16"/>
      <c r="AF45" s="22"/>
      <c r="AG45" s="352">
        <v>10.796433987974057</v>
      </c>
      <c r="AH45" s="350">
        <v>12.8499788755684</v>
      </c>
      <c r="AI45" s="26"/>
      <c r="AJ45" s="18"/>
      <c r="AK45" s="16"/>
    </row>
    <row r="46" spans="1:37" ht="60" x14ac:dyDescent="0.25">
      <c r="A46" s="5">
        <v>2</v>
      </c>
      <c r="B46" s="5" t="s">
        <v>28</v>
      </c>
      <c r="C46" s="5" t="s">
        <v>96</v>
      </c>
      <c r="D46" s="45" t="s">
        <v>182</v>
      </c>
      <c r="E46" s="37">
        <v>111.06625592483935</v>
      </c>
      <c r="F46" s="37">
        <v>103.831861475707</v>
      </c>
      <c r="G46" s="38" t="s">
        <v>161</v>
      </c>
      <c r="H46" s="37">
        <v>101.26780508456366</v>
      </c>
      <c r="I46" s="39">
        <v>83.275875880730695</v>
      </c>
      <c r="K46" s="60" t="s">
        <v>164</v>
      </c>
      <c r="L46" s="8">
        <v>1550</v>
      </c>
      <c r="M46" s="8">
        <v>1197.8</v>
      </c>
      <c r="N46" s="8">
        <f t="shared" si="34"/>
        <v>2747.8</v>
      </c>
      <c r="O46" s="8">
        <v>4596</v>
      </c>
      <c r="P46" s="12">
        <v>22445.8</v>
      </c>
      <c r="R46" s="30"/>
      <c r="S46" s="521" t="s">
        <v>66</v>
      </c>
      <c r="T46" s="522"/>
      <c r="U46" s="522"/>
      <c r="V46" s="522"/>
      <c r="W46" s="523"/>
      <c r="Y46" s="22"/>
      <c r="Z46" s="18"/>
      <c r="AA46" s="18"/>
      <c r="AB46" s="26"/>
      <c r="AC46" s="18"/>
      <c r="AD46" s="16"/>
      <c r="AF46" s="22"/>
      <c r="AG46" s="352">
        <v>8.0575463266120728</v>
      </c>
      <c r="AH46" s="350">
        <v>14.94758702</v>
      </c>
      <c r="AI46" s="26"/>
      <c r="AJ46" s="18"/>
      <c r="AK46" s="16"/>
    </row>
    <row r="47" spans="1:37" ht="60" x14ac:dyDescent="0.25">
      <c r="A47" s="5">
        <v>2</v>
      </c>
      <c r="B47" s="5" t="s">
        <v>28</v>
      </c>
      <c r="C47" s="5" t="s">
        <v>97</v>
      </c>
      <c r="D47" s="45" t="s">
        <v>182</v>
      </c>
      <c r="E47" s="37">
        <v>38.207428316761693</v>
      </c>
      <c r="F47" s="37">
        <v>25.020847850415301</v>
      </c>
      <c r="G47" s="38" t="s">
        <v>161</v>
      </c>
      <c r="H47" s="37">
        <v>32.591784590086775</v>
      </c>
      <c r="I47" s="39">
        <v>24.4089762150311</v>
      </c>
      <c r="K47" s="60" t="s">
        <v>164</v>
      </c>
      <c r="L47" s="8">
        <v>703</v>
      </c>
      <c r="M47" s="8">
        <v>374</v>
      </c>
      <c r="N47" s="8">
        <f t="shared" si="34"/>
        <v>1077</v>
      </c>
      <c r="O47" s="8">
        <v>1864</v>
      </c>
      <c r="P47" s="12">
        <v>8379.4</v>
      </c>
      <c r="R47" s="30"/>
      <c r="S47" s="521" t="s">
        <v>66</v>
      </c>
      <c r="T47" s="522"/>
      <c r="U47" s="522"/>
      <c r="V47" s="522"/>
      <c r="W47" s="523"/>
      <c r="Y47" s="22"/>
      <c r="Z47" s="18"/>
      <c r="AA47" s="18"/>
      <c r="AB47" s="26"/>
      <c r="AC47" s="18"/>
      <c r="AD47" s="16"/>
      <c r="AF47" s="22"/>
      <c r="AG47" s="352">
        <v>9.255519402307721</v>
      </c>
      <c r="AH47" s="350">
        <v>1.0931493670000001</v>
      </c>
      <c r="AI47" s="26"/>
      <c r="AJ47" s="18"/>
      <c r="AK47" s="16"/>
    </row>
    <row r="48" spans="1:37" ht="45" x14ac:dyDescent="0.25">
      <c r="A48" s="5">
        <v>2</v>
      </c>
      <c r="B48" s="5" t="s">
        <v>28</v>
      </c>
      <c r="C48" s="5" t="s">
        <v>98</v>
      </c>
      <c r="D48" s="45" t="s">
        <v>182</v>
      </c>
      <c r="E48" s="37">
        <v>38.780634526315467</v>
      </c>
      <c r="F48" s="37">
        <v>38.001379521336901</v>
      </c>
      <c r="G48" s="38" t="s">
        <v>161</v>
      </c>
      <c r="H48" s="37">
        <v>38.324367373635802</v>
      </c>
      <c r="I48" s="39">
        <v>32.929232635450198</v>
      </c>
      <c r="K48" s="60" t="s">
        <v>164</v>
      </c>
      <c r="L48" s="8">
        <v>747</v>
      </c>
      <c r="M48" s="8">
        <v>590.6</v>
      </c>
      <c r="N48" s="8">
        <f t="shared" si="34"/>
        <v>1337.6</v>
      </c>
      <c r="O48" s="8">
        <v>2278</v>
      </c>
      <c r="P48" s="12">
        <v>11830</v>
      </c>
      <c r="R48" s="30"/>
      <c r="S48" s="521" t="s">
        <v>66</v>
      </c>
      <c r="T48" s="522"/>
      <c r="U48" s="522"/>
      <c r="V48" s="522"/>
      <c r="W48" s="523"/>
      <c r="Y48" s="22"/>
      <c r="Z48" s="18"/>
      <c r="AA48" s="18"/>
      <c r="AB48" s="26"/>
      <c r="AC48" s="18"/>
      <c r="AD48" s="16"/>
      <c r="AF48" s="22"/>
      <c r="AG48" s="352">
        <v>0.74775745481477351</v>
      </c>
      <c r="AH48" s="350">
        <v>7.1826640202711296</v>
      </c>
      <c r="AI48" s="26"/>
      <c r="AJ48" s="18"/>
      <c r="AK48" s="16"/>
    </row>
    <row r="49" spans="1:37" ht="45" x14ac:dyDescent="0.25">
      <c r="A49" s="5">
        <v>2</v>
      </c>
      <c r="B49" s="5" t="s">
        <v>28</v>
      </c>
      <c r="C49" s="5" t="s">
        <v>99</v>
      </c>
      <c r="D49" s="45" t="s">
        <v>182</v>
      </c>
      <c r="E49" s="37">
        <v>34.562966614828696</v>
      </c>
      <c r="F49" s="37">
        <v>37.399671301390299</v>
      </c>
      <c r="G49" s="38" t="s">
        <v>161</v>
      </c>
      <c r="H49" s="37">
        <v>38.280824398375003</v>
      </c>
      <c r="I49" s="39">
        <v>34.883241095316301</v>
      </c>
      <c r="K49" s="60" t="s">
        <v>164</v>
      </c>
      <c r="L49" s="8">
        <v>443</v>
      </c>
      <c r="M49" s="8">
        <v>372.6</v>
      </c>
      <c r="N49" s="8">
        <f t="shared" si="34"/>
        <v>815.6</v>
      </c>
      <c r="O49" s="8">
        <v>1464</v>
      </c>
      <c r="P49" s="12">
        <v>8614.6</v>
      </c>
      <c r="R49" s="30"/>
      <c r="S49" s="521" t="s">
        <v>66</v>
      </c>
      <c r="T49" s="522"/>
      <c r="U49" s="522"/>
      <c r="V49" s="522"/>
      <c r="W49" s="523"/>
      <c r="Y49" s="22"/>
      <c r="Z49" s="18"/>
      <c r="AA49" s="18"/>
      <c r="AB49" s="26"/>
      <c r="AC49" s="18"/>
      <c r="AD49" s="16"/>
      <c r="AF49" s="22"/>
      <c r="AG49" s="352">
        <v>4.5760311523796178</v>
      </c>
      <c r="AH49" s="350">
        <v>2.9181209295445698</v>
      </c>
      <c r="AI49" s="26"/>
      <c r="AJ49" s="18"/>
      <c r="AK49" s="16"/>
    </row>
    <row r="50" spans="1:37" ht="60" x14ac:dyDescent="0.25">
      <c r="A50" s="5">
        <v>2</v>
      </c>
      <c r="B50" s="5" t="s">
        <v>28</v>
      </c>
      <c r="C50" s="5" t="s">
        <v>100</v>
      </c>
      <c r="D50" s="45" t="s">
        <v>182</v>
      </c>
      <c r="E50" s="37">
        <v>329.59755633162627</v>
      </c>
      <c r="F50" s="37">
        <v>231.873129644296</v>
      </c>
      <c r="G50" s="38" t="s">
        <v>161</v>
      </c>
      <c r="H50" s="37">
        <v>302.26710182279191</v>
      </c>
      <c r="I50" s="39">
        <v>203.691908586126</v>
      </c>
      <c r="K50" s="60" t="s">
        <v>164</v>
      </c>
      <c r="L50" s="8">
        <v>10721</v>
      </c>
      <c r="M50" s="8">
        <v>6592.6</v>
      </c>
      <c r="N50" s="8">
        <f t="shared" si="34"/>
        <v>17313.599999999999</v>
      </c>
      <c r="O50" s="8">
        <v>31009</v>
      </c>
      <c r="P50" s="12">
        <v>139440.6</v>
      </c>
      <c r="R50" s="30"/>
      <c r="S50" s="521" t="s">
        <v>66</v>
      </c>
      <c r="T50" s="522"/>
      <c r="U50" s="522"/>
      <c r="V50" s="522"/>
      <c r="W50" s="523"/>
      <c r="Y50" s="22"/>
      <c r="Z50" s="18"/>
      <c r="AA50" s="18"/>
      <c r="AB50" s="26"/>
      <c r="AC50" s="18"/>
      <c r="AD50" s="16"/>
      <c r="AF50" s="22"/>
      <c r="AG50" s="352">
        <v>20.104042122090277</v>
      </c>
      <c r="AH50" s="350">
        <v>24.052138531970598</v>
      </c>
      <c r="AI50" s="26"/>
      <c r="AJ50" s="18"/>
      <c r="AK50" s="16"/>
    </row>
    <row r="51" spans="1:37" ht="60" x14ac:dyDescent="0.25">
      <c r="A51" s="5">
        <v>2</v>
      </c>
      <c r="B51" s="5" t="s">
        <v>28</v>
      </c>
      <c r="C51" s="5" t="s">
        <v>101</v>
      </c>
      <c r="D51" s="45" t="s">
        <v>182</v>
      </c>
      <c r="E51" s="37">
        <v>407.04559653130383</v>
      </c>
      <c r="F51" s="37">
        <v>294.13757408500402</v>
      </c>
      <c r="G51" s="38" t="s">
        <v>161</v>
      </c>
      <c r="H51" s="37">
        <v>365.91899468981592</v>
      </c>
      <c r="I51" s="39">
        <v>257.22681609329902</v>
      </c>
      <c r="K51" s="60" t="s">
        <v>164</v>
      </c>
      <c r="L51" s="8">
        <v>4808</v>
      </c>
      <c r="M51" s="8">
        <v>3041</v>
      </c>
      <c r="N51" s="8">
        <f t="shared" si="34"/>
        <v>7849</v>
      </c>
      <c r="O51" s="8">
        <v>14111</v>
      </c>
      <c r="P51" s="12">
        <v>64570.400000000001</v>
      </c>
      <c r="R51" s="30"/>
      <c r="S51" s="521" t="s">
        <v>66</v>
      </c>
      <c r="T51" s="522"/>
      <c r="U51" s="522"/>
      <c r="V51" s="522"/>
      <c r="W51" s="523"/>
      <c r="Y51" s="22"/>
      <c r="Z51" s="18"/>
      <c r="AA51" s="18"/>
      <c r="AB51" s="26"/>
      <c r="AC51" s="18"/>
      <c r="AD51" s="16"/>
      <c r="AF51" s="22"/>
      <c r="AG51" s="352">
        <v>15.259773942057391</v>
      </c>
      <c r="AH51" s="350">
        <v>14.968809289999999</v>
      </c>
      <c r="AI51" s="26"/>
      <c r="AJ51" s="18"/>
      <c r="AK51" s="16"/>
    </row>
    <row r="52" spans="1:37" ht="60" x14ac:dyDescent="0.25">
      <c r="A52" s="5">
        <v>2</v>
      </c>
      <c r="B52" s="5" t="s">
        <v>28</v>
      </c>
      <c r="C52" s="5" t="s">
        <v>102</v>
      </c>
      <c r="D52" s="45" t="s">
        <v>182</v>
      </c>
      <c r="E52" s="37">
        <v>276.08946303913524</v>
      </c>
      <c r="F52" s="37">
        <v>187.83742484126799</v>
      </c>
      <c r="G52" s="38" t="s">
        <v>161</v>
      </c>
      <c r="H52" s="37">
        <v>256.1810010542506</v>
      </c>
      <c r="I52" s="39">
        <v>164.82272088877201</v>
      </c>
      <c r="K52" s="60" t="s">
        <v>164</v>
      </c>
      <c r="L52" s="8">
        <v>5913</v>
      </c>
      <c r="M52" s="8">
        <v>3551.6</v>
      </c>
      <c r="N52" s="8">
        <f t="shared" si="34"/>
        <v>9464.6</v>
      </c>
      <c r="O52" s="8">
        <v>16898</v>
      </c>
      <c r="P52" s="12">
        <v>74870.2</v>
      </c>
      <c r="R52" s="30"/>
      <c r="S52" s="521" t="s">
        <v>66</v>
      </c>
      <c r="T52" s="522"/>
      <c r="U52" s="522"/>
      <c r="V52" s="522"/>
      <c r="W52" s="523"/>
      <c r="Y52" s="22"/>
      <c r="Z52" s="18"/>
      <c r="AA52" s="18"/>
      <c r="AB52" s="26"/>
      <c r="AC52" s="18"/>
      <c r="AD52" s="16"/>
      <c r="AF52" s="22"/>
      <c r="AG52" s="352">
        <v>12.965752720656187</v>
      </c>
      <c r="AH52" s="350">
        <v>18.771264519999999</v>
      </c>
      <c r="AI52" s="26"/>
      <c r="AJ52" s="18"/>
      <c r="AK52" s="16"/>
    </row>
    <row r="53" spans="1:37" ht="60" x14ac:dyDescent="0.25">
      <c r="A53" s="5">
        <v>2</v>
      </c>
      <c r="B53" s="5" t="s">
        <v>28</v>
      </c>
      <c r="C53" s="5" t="s">
        <v>103</v>
      </c>
      <c r="D53" s="45" t="s">
        <v>182</v>
      </c>
      <c r="E53" s="37">
        <v>91.436600248660994</v>
      </c>
      <c r="F53" s="37">
        <v>56.681590433600903</v>
      </c>
      <c r="G53" s="38" t="s">
        <v>161</v>
      </c>
      <c r="H53" s="37">
        <v>77.898467131595496</v>
      </c>
      <c r="I53" s="39">
        <v>50.4511536837188</v>
      </c>
      <c r="K53" s="60" t="s">
        <v>164</v>
      </c>
      <c r="L53" s="8">
        <v>3016</v>
      </c>
      <c r="M53" s="8">
        <v>1588.6</v>
      </c>
      <c r="N53" s="8">
        <f t="shared" si="34"/>
        <v>4604.6000000000004</v>
      </c>
      <c r="O53" s="8">
        <v>8172</v>
      </c>
      <c r="P53" s="12">
        <v>33762.800000000003</v>
      </c>
      <c r="R53" s="30"/>
      <c r="S53" s="521" t="s">
        <v>66</v>
      </c>
      <c r="T53" s="522"/>
      <c r="U53" s="522"/>
      <c r="V53" s="522"/>
      <c r="W53" s="523"/>
      <c r="Y53" s="22"/>
      <c r="Z53" s="18"/>
      <c r="AA53" s="18"/>
      <c r="AB53" s="26"/>
      <c r="AC53" s="18"/>
      <c r="AD53" s="16"/>
      <c r="AF53" s="22"/>
      <c r="AG53" s="352">
        <v>19.260597881126618</v>
      </c>
      <c r="AH53" s="350">
        <v>10.521770869034899</v>
      </c>
      <c r="AI53" s="26"/>
      <c r="AJ53" s="18"/>
      <c r="AK53" s="16"/>
    </row>
    <row r="54" spans="1:37" ht="60" x14ac:dyDescent="0.25">
      <c r="A54" s="5">
        <v>2</v>
      </c>
      <c r="B54" s="5" t="s">
        <v>28</v>
      </c>
      <c r="C54" s="5" t="s">
        <v>104</v>
      </c>
      <c r="D54" s="45" t="s">
        <v>182</v>
      </c>
      <c r="E54" s="37">
        <v>138.77772090923065</v>
      </c>
      <c r="F54" s="37">
        <v>85.162011505471696</v>
      </c>
      <c r="G54" s="38" t="s">
        <v>161</v>
      </c>
      <c r="H54" s="37">
        <v>115.00374555424882</v>
      </c>
      <c r="I54" s="39">
        <v>77.205811774979495</v>
      </c>
      <c r="K54" s="60" t="s">
        <v>164</v>
      </c>
      <c r="L54" s="8">
        <v>1736</v>
      </c>
      <c r="M54" s="8">
        <v>904.8</v>
      </c>
      <c r="N54" s="8">
        <f t="shared" si="34"/>
        <v>2640.8</v>
      </c>
      <c r="O54" s="8">
        <v>4715</v>
      </c>
      <c r="P54" s="12">
        <v>19668.599999999999</v>
      </c>
      <c r="R54" s="30"/>
      <c r="S54" s="521" t="s">
        <v>66</v>
      </c>
      <c r="T54" s="522"/>
      <c r="U54" s="522"/>
      <c r="V54" s="522"/>
      <c r="W54" s="523"/>
      <c r="Y54" s="22"/>
      <c r="Z54" s="18"/>
      <c r="AA54" s="18"/>
      <c r="AB54" s="26"/>
      <c r="AC54" s="18"/>
      <c r="AD54" s="16"/>
      <c r="AF54" s="22"/>
      <c r="AG54" s="352">
        <v>15.945509534420642</v>
      </c>
      <c r="AH54" s="350">
        <v>6.1825482000000003</v>
      </c>
      <c r="AI54" s="26"/>
      <c r="AJ54" s="18"/>
      <c r="AK54" s="16"/>
    </row>
    <row r="55" spans="1:37" ht="60" x14ac:dyDescent="0.25">
      <c r="A55" s="5">
        <v>2</v>
      </c>
      <c r="B55" s="5" t="s">
        <v>28</v>
      </c>
      <c r="C55" s="5" t="s">
        <v>105</v>
      </c>
      <c r="D55" s="45" t="s">
        <v>182</v>
      </c>
      <c r="E55" s="37">
        <v>60.455290663272635</v>
      </c>
      <c r="F55" s="37">
        <v>36.693800900686298</v>
      </c>
      <c r="G55" s="38" t="s">
        <v>161</v>
      </c>
      <c r="H55" s="37">
        <v>52.513361904170942</v>
      </c>
      <c r="I55" s="39">
        <v>31.6479983580419</v>
      </c>
      <c r="K55" s="60" t="s">
        <v>164</v>
      </c>
      <c r="L55" s="8">
        <v>1280</v>
      </c>
      <c r="M55" s="8">
        <v>683.8</v>
      </c>
      <c r="N55" s="8">
        <f t="shared" si="34"/>
        <v>1963.8</v>
      </c>
      <c r="O55" s="8">
        <v>3457</v>
      </c>
      <c r="P55" s="12">
        <v>14094.2</v>
      </c>
      <c r="R55" s="30"/>
      <c r="S55" s="521" t="s">
        <v>66</v>
      </c>
      <c r="T55" s="522"/>
      <c r="U55" s="522"/>
      <c r="V55" s="522"/>
      <c r="W55" s="523"/>
      <c r="Y55" s="22"/>
      <c r="Z55" s="18"/>
      <c r="AA55" s="18"/>
      <c r="AB55" s="26"/>
      <c r="AC55" s="18"/>
      <c r="AD55" s="16"/>
      <c r="AF55" s="22"/>
      <c r="AG55" s="352">
        <v>11.056079614240879</v>
      </c>
      <c r="AH55" s="350">
        <v>9.0232682119999996</v>
      </c>
      <c r="AI55" s="26"/>
      <c r="AJ55" s="18"/>
      <c r="AK55" s="16"/>
    </row>
    <row r="56" spans="1:37" ht="45" x14ac:dyDescent="0.25">
      <c r="A56" s="5">
        <v>2</v>
      </c>
      <c r="B56" s="5" t="s">
        <v>28</v>
      </c>
      <c r="C56" s="5" t="s">
        <v>106</v>
      </c>
      <c r="D56" s="45" t="s">
        <v>182</v>
      </c>
      <c r="E56" s="37">
        <v>33.038598741359017</v>
      </c>
      <c r="F56" s="37">
        <v>29.432785058790198</v>
      </c>
      <c r="G56" s="38" t="s">
        <v>161</v>
      </c>
      <c r="H56" s="37">
        <v>50.054917141817789</v>
      </c>
      <c r="I56" s="39">
        <v>26.253157716650598</v>
      </c>
      <c r="K56" s="60" t="s">
        <v>164</v>
      </c>
      <c r="L56" s="8">
        <v>1051</v>
      </c>
      <c r="M56" s="8">
        <v>857.6</v>
      </c>
      <c r="N56" s="8">
        <f t="shared" si="34"/>
        <v>1908.6</v>
      </c>
      <c r="O56" s="8">
        <v>5025</v>
      </c>
      <c r="P56" s="12">
        <v>18657.2</v>
      </c>
      <c r="R56" s="30"/>
      <c r="S56" s="521" t="s">
        <v>66</v>
      </c>
      <c r="T56" s="522"/>
      <c r="U56" s="522"/>
      <c r="V56" s="522"/>
      <c r="W56" s="523"/>
      <c r="Y56" s="22"/>
      <c r="Z56" s="18"/>
      <c r="AA56" s="18"/>
      <c r="AB56" s="26"/>
      <c r="AC56" s="18"/>
      <c r="AD56" s="16"/>
      <c r="AF56" s="22"/>
      <c r="AG56" s="352">
        <v>36.363630147714403</v>
      </c>
      <c r="AH56" s="350">
        <v>8.3374879195079998</v>
      </c>
      <c r="AI56" s="26"/>
      <c r="AJ56" s="18"/>
      <c r="AK56" s="16"/>
    </row>
    <row r="57" spans="1:37" ht="45" x14ac:dyDescent="0.25">
      <c r="A57" s="5">
        <v>2</v>
      </c>
      <c r="B57" s="5" t="s">
        <v>28</v>
      </c>
      <c r="C57" s="5" t="s">
        <v>107</v>
      </c>
      <c r="D57" s="45" t="s">
        <v>182</v>
      </c>
      <c r="E57" s="37">
        <v>39.914090986152274</v>
      </c>
      <c r="F57" s="37">
        <v>34.819972385839499</v>
      </c>
      <c r="G57" s="38" t="s">
        <v>161</v>
      </c>
      <c r="H57" s="37">
        <v>57.462229195486621</v>
      </c>
      <c r="I57" s="39">
        <v>31.1328100326933</v>
      </c>
      <c r="K57" s="60" t="s">
        <v>164</v>
      </c>
      <c r="L57" s="8">
        <v>418</v>
      </c>
      <c r="M57" s="8">
        <v>342.2</v>
      </c>
      <c r="N57" s="8">
        <f t="shared" si="34"/>
        <v>760.2</v>
      </c>
      <c r="O57" s="8">
        <v>1970</v>
      </c>
      <c r="P57" s="12">
        <v>7568.6</v>
      </c>
      <c r="R57" s="30"/>
      <c r="S57" s="521" t="s">
        <v>66</v>
      </c>
      <c r="T57" s="522"/>
      <c r="U57" s="522"/>
      <c r="V57" s="522"/>
      <c r="W57" s="523"/>
      <c r="Y57" s="22"/>
      <c r="Z57" s="18"/>
      <c r="AA57" s="18"/>
      <c r="AB57" s="26"/>
      <c r="AC57" s="18"/>
      <c r="AD57" s="16"/>
      <c r="AF57" s="22"/>
      <c r="AG57" s="352">
        <v>17.982949968498325</v>
      </c>
      <c r="AH57" s="350">
        <v>4.2616777810000004</v>
      </c>
      <c r="AI57" s="26"/>
      <c r="AJ57" s="18"/>
      <c r="AK57" s="16"/>
    </row>
    <row r="58" spans="1:37" ht="45" x14ac:dyDescent="0.25">
      <c r="A58" s="5">
        <v>2</v>
      </c>
      <c r="B58" s="5" t="s">
        <v>28</v>
      </c>
      <c r="C58" s="5" t="s">
        <v>108</v>
      </c>
      <c r="D58" s="45" t="s">
        <v>182</v>
      </c>
      <c r="E58" s="37">
        <v>29.152094746126053</v>
      </c>
      <c r="F58" s="37">
        <v>25.871911362696899</v>
      </c>
      <c r="G58" s="38" t="s">
        <v>161</v>
      </c>
      <c r="H58" s="37">
        <v>45.445960955202182</v>
      </c>
      <c r="I58" s="39">
        <v>23.069104466204902</v>
      </c>
      <c r="K58" s="60" t="s">
        <v>164</v>
      </c>
      <c r="L58" s="8">
        <v>633</v>
      </c>
      <c r="M58" s="8">
        <v>515.4</v>
      </c>
      <c r="N58" s="8">
        <f t="shared" si="34"/>
        <v>1148.4000000000001</v>
      </c>
      <c r="O58" s="8">
        <v>3055</v>
      </c>
      <c r="P58" s="12">
        <v>11088.6</v>
      </c>
      <c r="R58" s="30"/>
      <c r="S58" s="521" t="s">
        <v>66</v>
      </c>
      <c r="T58" s="522"/>
      <c r="U58" s="522"/>
      <c r="V58" s="522"/>
      <c r="W58" s="523"/>
      <c r="Y58" s="22"/>
      <c r="Z58" s="18"/>
      <c r="AA58" s="18"/>
      <c r="AB58" s="26"/>
      <c r="AC58" s="18"/>
      <c r="AD58" s="16"/>
      <c r="AF58" s="22"/>
      <c r="AG58" s="352">
        <v>30.639398795458444</v>
      </c>
      <c r="AH58" s="350">
        <v>7.0719236030000001</v>
      </c>
      <c r="AI58" s="26"/>
      <c r="AJ58" s="18"/>
      <c r="AK58" s="16"/>
    </row>
    <row r="59" spans="1:37" ht="60" x14ac:dyDescent="0.25">
      <c r="A59" s="5">
        <v>2</v>
      </c>
      <c r="B59" s="5" t="s">
        <v>28</v>
      </c>
      <c r="C59" s="5" t="s">
        <v>109</v>
      </c>
      <c r="D59" s="45" t="s">
        <v>182</v>
      </c>
      <c r="E59" s="37">
        <v>64.807795803546725</v>
      </c>
      <c r="F59" s="37">
        <v>51.233529686453302</v>
      </c>
      <c r="G59" s="38" t="s">
        <v>161</v>
      </c>
      <c r="H59" s="37">
        <v>66.408124889289809</v>
      </c>
      <c r="I59" s="39">
        <v>46.220166823409997</v>
      </c>
      <c r="K59" s="60" t="s">
        <v>164</v>
      </c>
      <c r="L59" s="8">
        <v>2125</v>
      </c>
      <c r="M59" s="8">
        <v>1455.6</v>
      </c>
      <c r="N59" s="8">
        <f t="shared" si="34"/>
        <v>3580.6</v>
      </c>
      <c r="O59" s="8">
        <v>6926</v>
      </c>
      <c r="P59" s="12">
        <v>31567</v>
      </c>
      <c r="R59" s="30"/>
      <c r="S59" s="521" t="s">
        <v>66</v>
      </c>
      <c r="T59" s="522"/>
      <c r="U59" s="522"/>
      <c r="V59" s="522"/>
      <c r="W59" s="523"/>
      <c r="Y59" s="22"/>
      <c r="Z59" s="18"/>
      <c r="AA59" s="18"/>
      <c r="AB59" s="26"/>
      <c r="AC59" s="18"/>
      <c r="AD59" s="16"/>
      <c r="AF59" s="22"/>
      <c r="AG59" s="352">
        <v>2.6339071926904558</v>
      </c>
      <c r="AH59" s="350">
        <v>8.8180718291591695</v>
      </c>
      <c r="AI59" s="26"/>
      <c r="AJ59" s="18"/>
      <c r="AK59" s="16"/>
    </row>
    <row r="60" spans="1:37" ht="60" x14ac:dyDescent="0.25">
      <c r="A60" s="5">
        <v>2</v>
      </c>
      <c r="B60" s="5" t="s">
        <v>28</v>
      </c>
      <c r="C60" s="5" t="s">
        <v>110</v>
      </c>
      <c r="D60" s="45" t="s">
        <v>182</v>
      </c>
      <c r="E60" s="37">
        <v>71.221138404430761</v>
      </c>
      <c r="F60" s="37">
        <v>59.035375767587297</v>
      </c>
      <c r="G60" s="38" t="s">
        <v>161</v>
      </c>
      <c r="H60" s="37">
        <v>71.757480579990059</v>
      </c>
      <c r="I60" s="39">
        <v>52.049047304326102</v>
      </c>
      <c r="K60" s="60" t="s">
        <v>164</v>
      </c>
      <c r="L60" s="8">
        <v>850</v>
      </c>
      <c r="M60" s="8">
        <v>601.20000000000005</v>
      </c>
      <c r="N60" s="8">
        <f t="shared" si="34"/>
        <v>1451.2</v>
      </c>
      <c r="O60" s="8">
        <v>2801</v>
      </c>
      <c r="P60" s="12">
        <v>13036.2</v>
      </c>
      <c r="R60" s="30"/>
      <c r="S60" s="521" t="s">
        <v>66</v>
      </c>
      <c r="T60" s="522"/>
      <c r="U60" s="522"/>
      <c r="V60" s="522"/>
      <c r="W60" s="523"/>
      <c r="Y60" s="22"/>
      <c r="Z60" s="18"/>
      <c r="AA60" s="18"/>
      <c r="AB60" s="26"/>
      <c r="AC60" s="18"/>
      <c r="AD60" s="16"/>
      <c r="AF60" s="22"/>
      <c r="AG60" s="352">
        <v>0.47962115417386941</v>
      </c>
      <c r="AH60" s="350">
        <v>5.8848351159999996</v>
      </c>
      <c r="AI60" s="26"/>
      <c r="AJ60" s="18"/>
      <c r="AK60" s="16"/>
    </row>
    <row r="61" spans="1:37" ht="60" x14ac:dyDescent="0.25">
      <c r="A61" s="5">
        <v>2</v>
      </c>
      <c r="B61" s="5" t="s">
        <v>28</v>
      </c>
      <c r="C61" s="5" t="s">
        <v>111</v>
      </c>
      <c r="D61" s="45" t="s">
        <v>182</v>
      </c>
      <c r="E61" s="37">
        <v>59.558513367616492</v>
      </c>
      <c r="F61" s="37">
        <v>45.778467204540704</v>
      </c>
      <c r="G61" s="38" t="s">
        <v>161</v>
      </c>
      <c r="H61" s="37">
        <v>61.810488003471932</v>
      </c>
      <c r="I61" s="39">
        <v>41.578066046641297</v>
      </c>
      <c r="K61" s="60" t="s">
        <v>164</v>
      </c>
      <c r="L61" s="8">
        <v>1275</v>
      </c>
      <c r="M61" s="8">
        <v>854.4</v>
      </c>
      <c r="N61" s="8">
        <f t="shared" si="34"/>
        <v>2129.4</v>
      </c>
      <c r="O61" s="8">
        <v>4125</v>
      </c>
      <c r="P61" s="12">
        <v>18530.8</v>
      </c>
      <c r="R61" s="30"/>
      <c r="S61" s="521" t="s">
        <v>66</v>
      </c>
      <c r="T61" s="522"/>
      <c r="U61" s="522"/>
      <c r="V61" s="522"/>
      <c r="W61" s="523"/>
      <c r="Y61" s="22"/>
      <c r="Z61" s="18"/>
      <c r="AA61" s="18"/>
      <c r="AB61" s="26"/>
      <c r="AC61" s="18"/>
      <c r="AD61" s="16"/>
      <c r="AF61" s="22"/>
      <c r="AG61" s="352">
        <v>3.1142123715292338</v>
      </c>
      <c r="AH61" s="350">
        <v>6.804418181</v>
      </c>
      <c r="AI61" s="26"/>
      <c r="AJ61" s="18"/>
      <c r="AK61" s="16"/>
    </row>
    <row r="62" spans="1:37" ht="60" x14ac:dyDescent="0.25">
      <c r="A62" s="5">
        <v>2</v>
      </c>
      <c r="B62" s="5" t="s">
        <v>28</v>
      </c>
      <c r="C62" s="5" t="s">
        <v>112</v>
      </c>
      <c r="D62" s="45" t="s">
        <v>182</v>
      </c>
      <c r="E62" s="37">
        <v>123.76768297113125</v>
      </c>
      <c r="F62" s="37">
        <v>70.549606787487704</v>
      </c>
      <c r="G62" s="38" t="s">
        <v>161</v>
      </c>
      <c r="H62" s="37">
        <v>107.15594136771655</v>
      </c>
      <c r="I62" s="39">
        <v>54.4189066715713</v>
      </c>
      <c r="K62" s="60" t="s">
        <v>164</v>
      </c>
      <c r="L62" s="8">
        <v>4006</v>
      </c>
      <c r="M62" s="8">
        <v>2001.4</v>
      </c>
      <c r="N62" s="8">
        <f t="shared" si="34"/>
        <v>6007.4</v>
      </c>
      <c r="O62" s="8">
        <v>11030</v>
      </c>
      <c r="P62" s="12">
        <v>37191.199999999997</v>
      </c>
      <c r="R62" s="30"/>
      <c r="S62" s="521" t="s">
        <v>66</v>
      </c>
      <c r="T62" s="522"/>
      <c r="U62" s="522"/>
      <c r="V62" s="522"/>
      <c r="W62" s="523"/>
      <c r="Y62" s="22"/>
      <c r="Z62" s="18"/>
      <c r="AA62" s="18"/>
      <c r="AB62" s="26"/>
      <c r="AC62" s="18"/>
      <c r="AD62" s="16"/>
      <c r="AF62" s="22"/>
      <c r="AG62" s="352">
        <v>20.037963261686926</v>
      </c>
      <c r="AH62" s="350">
        <v>24.2635468184187</v>
      </c>
      <c r="AI62" s="26"/>
      <c r="AJ62" s="18"/>
      <c r="AK62" s="16"/>
    </row>
    <row r="63" spans="1:37" ht="60" x14ac:dyDescent="0.25">
      <c r="A63" s="5">
        <v>2</v>
      </c>
      <c r="B63" s="5" t="s">
        <v>28</v>
      </c>
      <c r="C63" s="5" t="s">
        <v>113</v>
      </c>
      <c r="D63" s="45" t="s">
        <v>182</v>
      </c>
      <c r="E63" s="37">
        <v>180.47237173018576</v>
      </c>
      <c r="F63" s="37">
        <v>103.995749595067</v>
      </c>
      <c r="G63" s="38" t="s">
        <v>161</v>
      </c>
      <c r="H63" s="37">
        <v>154.84990288922634</v>
      </c>
      <c r="I63" s="39">
        <v>76.683269492241195</v>
      </c>
      <c r="K63" s="60" t="s">
        <v>164</v>
      </c>
      <c r="L63" s="8">
        <v>2079</v>
      </c>
      <c r="M63" s="8">
        <v>1057.5999999999999</v>
      </c>
      <c r="N63" s="8">
        <f t="shared" si="34"/>
        <v>3136.6</v>
      </c>
      <c r="O63" s="8">
        <v>5845</v>
      </c>
      <c r="P63" s="12">
        <v>19024.599999999999</v>
      </c>
      <c r="R63" s="30"/>
      <c r="S63" s="521" t="s">
        <v>66</v>
      </c>
      <c r="T63" s="522"/>
      <c r="U63" s="522"/>
      <c r="V63" s="522"/>
      <c r="W63" s="523"/>
      <c r="Y63" s="22"/>
      <c r="Z63" s="18"/>
      <c r="AA63" s="18"/>
      <c r="AB63" s="26"/>
      <c r="AC63" s="18"/>
      <c r="AD63" s="16"/>
      <c r="AF63" s="22"/>
      <c r="AG63" s="352">
        <v>14.162667796664872</v>
      </c>
      <c r="AH63" s="350">
        <v>18.587833929999999</v>
      </c>
      <c r="AI63" s="26"/>
      <c r="AJ63" s="18"/>
      <c r="AK63" s="16"/>
    </row>
    <row r="64" spans="1:37" ht="60" x14ac:dyDescent="0.25">
      <c r="A64" s="5">
        <v>2</v>
      </c>
      <c r="B64" s="5" t="s">
        <v>28</v>
      </c>
      <c r="C64" s="5" t="s">
        <v>114</v>
      </c>
      <c r="D64" s="45" t="s">
        <v>182</v>
      </c>
      <c r="E64" s="37">
        <v>92.949765161143588</v>
      </c>
      <c r="F64" s="37">
        <v>50.343101741069397</v>
      </c>
      <c r="G64" s="38" t="s">
        <v>161</v>
      </c>
      <c r="H64" s="37">
        <v>79.71217967093871</v>
      </c>
      <c r="I64" s="39">
        <v>40.372270115056999</v>
      </c>
      <c r="K64" s="60" t="s">
        <v>164</v>
      </c>
      <c r="L64" s="8">
        <v>1927</v>
      </c>
      <c r="M64" s="8">
        <v>943.8</v>
      </c>
      <c r="N64" s="8">
        <f t="shared" si="34"/>
        <v>2870.8</v>
      </c>
      <c r="O64" s="8">
        <v>5455</v>
      </c>
      <c r="P64" s="12">
        <v>18166.599999999999</v>
      </c>
      <c r="R64" s="30"/>
      <c r="S64" s="521" t="s">
        <v>66</v>
      </c>
      <c r="T64" s="522"/>
      <c r="U64" s="522"/>
      <c r="V64" s="522"/>
      <c r="W64" s="523"/>
      <c r="Y64" s="22"/>
      <c r="Z64" s="18"/>
      <c r="AA64" s="18"/>
      <c r="AB64" s="26"/>
      <c r="AC64" s="18"/>
      <c r="AD64" s="16"/>
      <c r="AF64" s="22"/>
      <c r="AG64" s="352">
        <v>14.753110492820502</v>
      </c>
      <c r="AH64" s="350">
        <v>15.06037424</v>
      </c>
      <c r="AI64" s="26"/>
      <c r="AJ64" s="18"/>
      <c r="AK64" s="16"/>
    </row>
    <row r="65" spans="1:37" ht="60" x14ac:dyDescent="0.25">
      <c r="A65" s="5">
        <v>2</v>
      </c>
      <c r="B65" s="5" t="s">
        <v>28</v>
      </c>
      <c r="C65" s="5" t="s">
        <v>115</v>
      </c>
      <c r="D65" s="45" t="s">
        <v>182</v>
      </c>
      <c r="E65" s="37">
        <v>53.470567577585349</v>
      </c>
      <c r="F65" s="37">
        <v>47.283928004101199</v>
      </c>
      <c r="G65" s="38" t="s">
        <v>161</v>
      </c>
      <c r="H65" s="37">
        <v>44.488428378760005</v>
      </c>
      <c r="I65" s="39">
        <v>34.758197537741303</v>
      </c>
      <c r="K65" s="60" t="s">
        <v>164</v>
      </c>
      <c r="L65" s="8">
        <v>1769</v>
      </c>
      <c r="M65" s="8">
        <v>1309.8</v>
      </c>
      <c r="N65" s="8">
        <f t="shared" si="34"/>
        <v>3078.8</v>
      </c>
      <c r="O65" s="8">
        <v>4654</v>
      </c>
      <c r="P65" s="12">
        <v>22713.4</v>
      </c>
      <c r="R65" s="30"/>
      <c r="S65" s="521" t="s">
        <v>66</v>
      </c>
      <c r="T65" s="522"/>
      <c r="U65" s="522"/>
      <c r="V65" s="522"/>
      <c r="W65" s="523"/>
      <c r="Y65" s="22"/>
      <c r="Z65" s="18"/>
      <c r="AA65" s="18"/>
      <c r="AB65" s="26"/>
      <c r="AC65" s="18"/>
      <c r="AD65" s="16"/>
      <c r="AF65" s="22"/>
      <c r="AG65" s="352">
        <v>16.792726267131847</v>
      </c>
      <c r="AH65" s="350">
        <v>21.6891185404948</v>
      </c>
      <c r="AI65" s="26"/>
      <c r="AJ65" s="18"/>
      <c r="AK65" s="16"/>
    </row>
    <row r="66" spans="1:37" ht="60" x14ac:dyDescent="0.25">
      <c r="A66" s="5">
        <v>2</v>
      </c>
      <c r="B66" s="5" t="s">
        <v>28</v>
      </c>
      <c r="C66" s="5" t="s">
        <v>116</v>
      </c>
      <c r="D66" s="45" t="s">
        <v>182</v>
      </c>
      <c r="E66" s="37">
        <v>66.086365915739165</v>
      </c>
      <c r="F66" s="37">
        <v>61.817750107495897</v>
      </c>
      <c r="G66" s="38" t="s">
        <v>161</v>
      </c>
      <c r="H66" s="37">
        <v>53.848620169446207</v>
      </c>
      <c r="I66" s="39">
        <v>46.332889128309503</v>
      </c>
      <c r="K66" s="60" t="s">
        <v>164</v>
      </c>
      <c r="L66" s="8">
        <v>886</v>
      </c>
      <c r="M66" s="8">
        <v>700.2</v>
      </c>
      <c r="N66" s="8">
        <f t="shared" si="34"/>
        <v>1586.2</v>
      </c>
      <c r="O66" s="8">
        <v>2304</v>
      </c>
      <c r="P66" s="12">
        <v>12246.6</v>
      </c>
      <c r="R66" s="30"/>
      <c r="S66" s="521" t="s">
        <v>66</v>
      </c>
      <c r="T66" s="522"/>
      <c r="U66" s="522"/>
      <c r="V66" s="522"/>
      <c r="W66" s="523"/>
      <c r="Y66" s="22"/>
      <c r="Z66" s="18"/>
      <c r="AA66" s="18"/>
      <c r="AB66" s="26"/>
      <c r="AC66" s="18"/>
      <c r="AD66" s="16"/>
      <c r="AF66" s="22"/>
      <c r="AG66" s="352">
        <v>12.225651478731914</v>
      </c>
      <c r="AH66" s="350">
        <v>14.38850899</v>
      </c>
      <c r="AI66" s="26"/>
      <c r="AJ66" s="18"/>
      <c r="AK66" s="16"/>
    </row>
    <row r="67" spans="1:37" ht="60" x14ac:dyDescent="0.25">
      <c r="A67" s="5">
        <v>2</v>
      </c>
      <c r="B67" s="5" t="s">
        <v>28</v>
      </c>
      <c r="C67" s="5" t="s">
        <v>117</v>
      </c>
      <c r="D67" s="45" t="s">
        <v>182</v>
      </c>
      <c r="E67" s="37">
        <v>43.415836783317005</v>
      </c>
      <c r="F67" s="37">
        <v>35.612207833585501</v>
      </c>
      <c r="G67" s="38" t="s">
        <v>161</v>
      </c>
      <c r="H67" s="37">
        <v>36.893236661107004</v>
      </c>
      <c r="I67" s="39">
        <v>25.4287384662655</v>
      </c>
      <c r="K67" s="60" t="s">
        <v>164</v>
      </c>
      <c r="L67" s="8">
        <v>883</v>
      </c>
      <c r="M67" s="8">
        <v>609.6</v>
      </c>
      <c r="N67" s="8">
        <f t="shared" si="34"/>
        <v>1492.6</v>
      </c>
      <c r="O67" s="8">
        <v>2350</v>
      </c>
      <c r="P67" s="12">
        <v>10466.799999999999</v>
      </c>
      <c r="R67" s="30"/>
      <c r="S67" s="521" t="s">
        <v>66</v>
      </c>
      <c r="T67" s="522"/>
      <c r="U67" s="522"/>
      <c r="V67" s="522"/>
      <c r="W67" s="523"/>
      <c r="Y67" s="22"/>
      <c r="Z67" s="18"/>
      <c r="AA67" s="18"/>
      <c r="AB67" s="26"/>
      <c r="AC67" s="18"/>
      <c r="AD67" s="16"/>
      <c r="AF67" s="22"/>
      <c r="AG67" s="352">
        <v>10.553174831701988</v>
      </c>
      <c r="AH67" s="350">
        <v>15.84947174</v>
      </c>
      <c r="AI67" s="26"/>
      <c r="AJ67" s="18"/>
      <c r="AK67" s="16"/>
    </row>
    <row r="68" spans="1:37" ht="45" x14ac:dyDescent="0.25">
      <c r="A68" s="5">
        <v>2</v>
      </c>
      <c r="B68" s="5" t="s">
        <v>28</v>
      </c>
      <c r="C68" s="5" t="s">
        <v>118</v>
      </c>
      <c r="D68" s="45" t="s">
        <v>182</v>
      </c>
      <c r="E68" s="37">
        <v>81.756858780215666</v>
      </c>
      <c r="F68" s="37">
        <v>65.670504010003</v>
      </c>
      <c r="G68" s="38" t="s">
        <v>161</v>
      </c>
      <c r="H68" s="37">
        <v>64.233432682792184</v>
      </c>
      <c r="I68" s="39">
        <v>55.977907415556999</v>
      </c>
      <c r="K68" s="60" t="s">
        <v>164</v>
      </c>
      <c r="L68" s="8">
        <v>2749</v>
      </c>
      <c r="M68" s="8">
        <v>1836.8</v>
      </c>
      <c r="N68" s="8">
        <f t="shared" si="34"/>
        <v>4585.8</v>
      </c>
      <c r="O68" s="8">
        <v>6831</v>
      </c>
      <c r="P68" s="12">
        <v>36628.400000000001</v>
      </c>
      <c r="R68" s="30"/>
      <c r="S68" s="521" t="s">
        <v>66</v>
      </c>
      <c r="T68" s="522"/>
      <c r="U68" s="522"/>
      <c r="V68" s="522"/>
      <c r="W68" s="523"/>
      <c r="Y68" s="22"/>
      <c r="Z68" s="18"/>
      <c r="AA68" s="18"/>
      <c r="AB68" s="26"/>
      <c r="AC68" s="18"/>
      <c r="AD68" s="16"/>
      <c r="AF68" s="22"/>
      <c r="AG68" s="352">
        <v>26.899346352537314</v>
      </c>
      <c r="AH68" s="350">
        <v>15.0203817853854</v>
      </c>
      <c r="AI68" s="26"/>
      <c r="AJ68" s="18"/>
      <c r="AK68" s="16"/>
    </row>
    <row r="69" spans="1:37" ht="45" x14ac:dyDescent="0.25">
      <c r="A69" s="5">
        <v>2</v>
      </c>
      <c r="B69" s="5" t="s">
        <v>28</v>
      </c>
      <c r="C69" s="5" t="s">
        <v>119</v>
      </c>
      <c r="D69" s="45" t="s">
        <v>182</v>
      </c>
      <c r="E69" s="37">
        <v>110.92026145565674</v>
      </c>
      <c r="F69" s="37">
        <v>93.502379181371793</v>
      </c>
      <c r="G69" s="38" t="s">
        <v>161</v>
      </c>
      <c r="H69" s="37">
        <v>86.389625940544065</v>
      </c>
      <c r="I69" s="39">
        <v>79.618862081053607</v>
      </c>
      <c r="K69" s="60" t="s">
        <v>164</v>
      </c>
      <c r="L69" s="8">
        <v>1581</v>
      </c>
      <c r="M69" s="8">
        <v>1103.2</v>
      </c>
      <c r="N69" s="8">
        <f t="shared" si="34"/>
        <v>2684.2</v>
      </c>
      <c r="O69" s="8">
        <v>4008</v>
      </c>
      <c r="P69" s="12">
        <v>21808.6</v>
      </c>
      <c r="R69" s="30"/>
      <c r="S69" s="521" t="s">
        <v>66</v>
      </c>
      <c r="T69" s="522"/>
      <c r="U69" s="522"/>
      <c r="V69" s="522"/>
      <c r="W69" s="523"/>
      <c r="Y69" s="22"/>
      <c r="Z69" s="18"/>
      <c r="AA69" s="18"/>
      <c r="AB69" s="26"/>
      <c r="AC69" s="18"/>
      <c r="AD69" s="16"/>
      <c r="AF69" s="22"/>
      <c r="AG69" s="352">
        <v>19.619035947127863</v>
      </c>
      <c r="AH69" s="350">
        <v>11.240245760000001</v>
      </c>
      <c r="AI69" s="26"/>
      <c r="AJ69" s="18"/>
      <c r="AK69" s="16"/>
    </row>
    <row r="70" spans="1:37" ht="45" x14ac:dyDescent="0.25">
      <c r="A70" s="5">
        <v>2</v>
      </c>
      <c r="B70" s="5" t="s">
        <v>28</v>
      </c>
      <c r="C70" s="5" t="s">
        <v>120</v>
      </c>
      <c r="D70" s="45" t="s">
        <v>182</v>
      </c>
      <c r="E70" s="37">
        <v>58.018467790147291</v>
      </c>
      <c r="F70" s="37">
        <v>42.628438740305903</v>
      </c>
      <c r="G70" s="38" t="s">
        <v>161</v>
      </c>
      <c r="H70" s="37">
        <v>45.568106175440526</v>
      </c>
      <c r="I70" s="39">
        <v>36.479996601540201</v>
      </c>
      <c r="K70" s="60" t="s">
        <v>164</v>
      </c>
      <c r="L70" s="8">
        <v>1168</v>
      </c>
      <c r="M70" s="8">
        <v>733.6</v>
      </c>
      <c r="N70" s="8">
        <f t="shared" si="34"/>
        <v>1901.6</v>
      </c>
      <c r="O70" s="8">
        <v>2823</v>
      </c>
      <c r="P70" s="12">
        <v>14819.8</v>
      </c>
      <c r="R70" s="30"/>
      <c r="S70" s="521" t="s">
        <v>66</v>
      </c>
      <c r="T70" s="522"/>
      <c r="U70" s="522"/>
      <c r="V70" s="522"/>
      <c r="W70" s="523"/>
      <c r="Y70" s="22"/>
      <c r="Z70" s="18"/>
      <c r="AA70" s="18"/>
      <c r="AB70" s="26"/>
      <c r="AC70" s="18"/>
      <c r="AD70" s="16"/>
      <c r="AF70" s="22"/>
      <c r="AG70" s="352">
        <v>17.499782483607476</v>
      </c>
      <c r="AH70" s="350">
        <v>9.3741115189999995</v>
      </c>
      <c r="AI70" s="26"/>
      <c r="AJ70" s="18"/>
      <c r="AK70" s="16"/>
    </row>
    <row r="71" spans="1:37" ht="60" x14ac:dyDescent="0.25">
      <c r="A71" s="5">
        <v>2</v>
      </c>
      <c r="B71" s="5" t="s">
        <v>28</v>
      </c>
      <c r="C71" s="5" t="s">
        <v>121</v>
      </c>
      <c r="D71" s="45" t="s">
        <v>182</v>
      </c>
      <c r="E71" s="37">
        <v>9.1506875685530602</v>
      </c>
      <c r="F71" s="37">
        <v>5.19176160092002</v>
      </c>
      <c r="G71" s="38" t="s">
        <v>161</v>
      </c>
      <c r="H71" s="37">
        <v>6.9207228960712142</v>
      </c>
      <c r="I71" s="39">
        <v>4.9260265847228002</v>
      </c>
      <c r="K71" s="60" t="s">
        <v>164</v>
      </c>
      <c r="L71" s="8">
        <v>323</v>
      </c>
      <c r="M71" s="8">
        <v>145.4</v>
      </c>
      <c r="N71" s="8">
        <f t="shared" si="34"/>
        <v>468.4</v>
      </c>
      <c r="O71" s="8">
        <v>762</v>
      </c>
      <c r="P71" s="12">
        <v>3102.6</v>
      </c>
      <c r="R71" s="30"/>
      <c r="S71" s="521" t="s">
        <v>66</v>
      </c>
      <c r="T71" s="522"/>
      <c r="U71" s="522"/>
      <c r="V71" s="522"/>
      <c r="W71" s="523"/>
      <c r="Y71" s="22"/>
      <c r="Z71" s="18"/>
      <c r="AA71" s="18"/>
      <c r="AB71" s="26"/>
      <c r="AC71" s="18"/>
      <c r="AD71" s="16"/>
      <c r="AF71" s="22"/>
      <c r="AG71" s="352">
        <v>10.601138687840002</v>
      </c>
      <c r="AH71" s="350">
        <v>1.4990318198655399</v>
      </c>
      <c r="AI71" s="26"/>
      <c r="AJ71" s="18"/>
      <c r="AK71" s="16"/>
    </row>
    <row r="72" spans="1:37" ht="60" x14ac:dyDescent="0.25">
      <c r="A72" s="5">
        <v>2</v>
      </c>
      <c r="B72" s="5" t="s">
        <v>28</v>
      </c>
      <c r="C72" s="5" t="s">
        <v>122</v>
      </c>
      <c r="D72" s="45" t="s">
        <v>182</v>
      </c>
      <c r="E72" s="37">
        <v>14.376841803915344</v>
      </c>
      <c r="F72" s="37">
        <v>8.2913786420250197</v>
      </c>
      <c r="G72" s="38" t="s">
        <v>161</v>
      </c>
      <c r="H72" s="37">
        <v>10.81246099291565</v>
      </c>
      <c r="I72" s="39">
        <v>7.8161616718908196</v>
      </c>
      <c r="K72" s="60" t="s">
        <v>164</v>
      </c>
      <c r="L72" s="8">
        <v>244</v>
      </c>
      <c r="M72" s="8">
        <v>111.4</v>
      </c>
      <c r="N72" s="8">
        <f t="shared" si="34"/>
        <v>355.4</v>
      </c>
      <c r="O72" s="8">
        <v>573</v>
      </c>
      <c r="P72" s="12">
        <v>2338.8000000000002</v>
      </c>
      <c r="R72" s="30"/>
      <c r="S72" s="521" t="s">
        <v>66</v>
      </c>
      <c r="T72" s="522"/>
      <c r="U72" s="522"/>
      <c r="V72" s="522"/>
      <c r="W72" s="523"/>
      <c r="Y72" s="22"/>
      <c r="Z72" s="18"/>
      <c r="AA72" s="18"/>
      <c r="AB72" s="26"/>
      <c r="AC72" s="18"/>
      <c r="AD72" s="16"/>
      <c r="AF72" s="22"/>
      <c r="AG72" s="352">
        <v>9.2277449494350421</v>
      </c>
      <c r="AH72" s="350">
        <v>1.461606752</v>
      </c>
      <c r="AI72" s="26"/>
      <c r="AJ72" s="18"/>
      <c r="AK72" s="16"/>
    </row>
    <row r="73" spans="1:37" ht="60" x14ac:dyDescent="0.25">
      <c r="A73" s="5">
        <v>2</v>
      </c>
      <c r="B73" s="5" t="s">
        <v>28</v>
      </c>
      <c r="C73" s="5" t="s">
        <v>123</v>
      </c>
      <c r="D73" s="45" t="s">
        <v>182</v>
      </c>
      <c r="E73" s="37">
        <v>4.2695016377957247</v>
      </c>
      <c r="F73" s="37">
        <v>2.2853275166298399</v>
      </c>
      <c r="G73" s="38" t="s">
        <v>161</v>
      </c>
      <c r="H73" s="37">
        <v>3.2920798224711283</v>
      </c>
      <c r="I73" s="39">
        <v>2.26953407265579</v>
      </c>
      <c r="K73" s="60" t="s">
        <v>164</v>
      </c>
      <c r="L73" s="8">
        <v>79</v>
      </c>
      <c r="M73" s="8">
        <v>34</v>
      </c>
      <c r="N73" s="8">
        <f t="shared" si="34"/>
        <v>113</v>
      </c>
      <c r="O73" s="8">
        <v>189</v>
      </c>
      <c r="P73" s="12">
        <v>763.8</v>
      </c>
      <c r="R73" s="30"/>
      <c r="S73" s="521" t="s">
        <v>66</v>
      </c>
      <c r="T73" s="522"/>
      <c r="U73" s="522"/>
      <c r="V73" s="522"/>
      <c r="W73" s="523"/>
      <c r="Y73" s="22"/>
      <c r="Z73" s="18"/>
      <c r="AA73" s="18"/>
      <c r="AB73" s="26"/>
      <c r="AC73" s="18"/>
      <c r="AD73" s="16"/>
      <c r="AF73" s="22"/>
      <c r="AG73" s="352">
        <v>4.8946529459109298</v>
      </c>
      <c r="AH73" s="350">
        <v>4.0602205000000002E-2</v>
      </c>
      <c r="AI73" s="26"/>
      <c r="AJ73" s="18"/>
      <c r="AK73" s="16"/>
    </row>
    <row r="74" spans="1:37" ht="45" x14ac:dyDescent="0.25">
      <c r="A74" s="5">
        <v>2</v>
      </c>
      <c r="B74" s="5" t="s">
        <v>28</v>
      </c>
      <c r="C74" s="5" t="s">
        <v>124</v>
      </c>
      <c r="D74" s="45" t="s">
        <v>182</v>
      </c>
      <c r="E74" s="37">
        <v>21.453116330180524</v>
      </c>
      <c r="F74" s="37">
        <v>19.528857853797</v>
      </c>
      <c r="G74" s="38" t="s">
        <v>161</v>
      </c>
      <c r="H74" s="37">
        <v>17.940406656483525</v>
      </c>
      <c r="I74" s="39">
        <v>15.3201074007887</v>
      </c>
      <c r="K74" s="60" t="s">
        <v>164</v>
      </c>
      <c r="L74" s="8">
        <v>743</v>
      </c>
      <c r="M74" s="8">
        <v>530.4</v>
      </c>
      <c r="N74" s="8">
        <f t="shared" si="34"/>
        <v>1273.4000000000001</v>
      </c>
      <c r="O74" s="8">
        <v>1951</v>
      </c>
      <c r="P74" s="12">
        <v>9509.6</v>
      </c>
      <c r="R74" s="30"/>
      <c r="S74" s="521" t="s">
        <v>66</v>
      </c>
      <c r="T74" s="522"/>
      <c r="U74" s="522"/>
      <c r="V74" s="522"/>
      <c r="W74" s="523"/>
      <c r="Y74" s="22"/>
      <c r="Z74" s="18"/>
      <c r="AA74" s="18"/>
      <c r="AB74" s="26"/>
      <c r="AC74" s="18"/>
      <c r="AD74" s="16"/>
      <c r="AF74" s="22"/>
      <c r="AG74" s="352">
        <v>10.721933787187362</v>
      </c>
      <c r="AH74" s="350">
        <v>11.295337846073799</v>
      </c>
      <c r="AI74" s="26"/>
      <c r="AJ74" s="18"/>
      <c r="AK74" s="16"/>
    </row>
    <row r="75" spans="1:37" ht="45" x14ac:dyDescent="0.25">
      <c r="A75" s="5">
        <v>2</v>
      </c>
      <c r="B75" s="5" t="s">
        <v>28</v>
      </c>
      <c r="C75" s="5" t="s">
        <v>125</v>
      </c>
      <c r="D75" s="45" t="s">
        <v>182</v>
      </c>
      <c r="E75" s="37">
        <v>33.511816745810513</v>
      </c>
      <c r="F75" s="37">
        <v>32.615955871252801</v>
      </c>
      <c r="G75" s="38" t="s">
        <v>161</v>
      </c>
      <c r="H75" s="37">
        <v>26.995469506408156</v>
      </c>
      <c r="I75" s="39">
        <v>24.998965692107799</v>
      </c>
      <c r="K75" s="60" t="s">
        <v>164</v>
      </c>
      <c r="L75" s="8">
        <v>537</v>
      </c>
      <c r="M75" s="8">
        <v>407.8</v>
      </c>
      <c r="N75" s="8">
        <f t="shared" si="34"/>
        <v>944.8</v>
      </c>
      <c r="O75" s="8">
        <v>1395</v>
      </c>
      <c r="P75" s="12">
        <v>7164.8</v>
      </c>
      <c r="R75" s="30"/>
      <c r="S75" s="521" t="s">
        <v>66</v>
      </c>
      <c r="T75" s="522"/>
      <c r="U75" s="522"/>
      <c r="V75" s="522"/>
      <c r="W75" s="523"/>
      <c r="Y75" s="22"/>
      <c r="Z75" s="18"/>
      <c r="AA75" s="18"/>
      <c r="AB75" s="26"/>
      <c r="AC75" s="18"/>
      <c r="AD75" s="16"/>
      <c r="AF75" s="22"/>
      <c r="AG75" s="352">
        <v>10.567674723667508</v>
      </c>
      <c r="AH75" s="350">
        <v>10.49794573</v>
      </c>
      <c r="AI75" s="26"/>
      <c r="AJ75" s="18"/>
      <c r="AK75" s="16"/>
    </row>
    <row r="76" spans="1:37" ht="45" x14ac:dyDescent="0.25">
      <c r="A76" s="5">
        <v>2</v>
      </c>
      <c r="B76" s="5" t="s">
        <v>28</v>
      </c>
      <c r="C76" s="5" t="s">
        <v>126</v>
      </c>
      <c r="D76" s="45" t="s">
        <v>182</v>
      </c>
      <c r="E76" s="37">
        <v>11.350057091082574</v>
      </c>
      <c r="F76" s="37">
        <v>8.5868113985881909</v>
      </c>
      <c r="G76" s="38" t="s">
        <v>161</v>
      </c>
      <c r="H76" s="37">
        <v>9.9315716302032513</v>
      </c>
      <c r="I76" s="39">
        <v>7.1620053101378298</v>
      </c>
      <c r="K76" s="60" t="s">
        <v>164</v>
      </c>
      <c r="L76" s="8">
        <v>206</v>
      </c>
      <c r="M76" s="8">
        <v>122.6</v>
      </c>
      <c r="N76" s="8">
        <f t="shared" si="34"/>
        <v>328.6</v>
      </c>
      <c r="O76" s="8">
        <v>556</v>
      </c>
      <c r="P76" s="12">
        <v>2344.8000000000002</v>
      </c>
      <c r="R76" s="30"/>
      <c r="S76" s="521" t="s">
        <v>66</v>
      </c>
      <c r="T76" s="522"/>
      <c r="U76" s="522"/>
      <c r="V76" s="522"/>
      <c r="W76" s="523"/>
      <c r="Y76" s="22"/>
      <c r="Z76" s="18"/>
      <c r="AA76" s="18"/>
      <c r="AB76" s="26"/>
      <c r="AC76" s="18"/>
      <c r="AD76" s="16"/>
      <c r="AF76" s="22"/>
      <c r="AG76" s="352">
        <v>4.2832168638003081</v>
      </c>
      <c r="AH76" s="350">
        <v>4.2512570460000001</v>
      </c>
      <c r="AI76" s="26"/>
      <c r="AJ76" s="18"/>
      <c r="AK76" s="16"/>
    </row>
    <row r="77" spans="1:37" ht="45" x14ac:dyDescent="0.25">
      <c r="A77" s="5">
        <v>2</v>
      </c>
      <c r="B77" s="5" t="s">
        <v>28</v>
      </c>
      <c r="C77" s="5" t="s">
        <v>127</v>
      </c>
      <c r="D77" s="45" t="s">
        <v>182</v>
      </c>
      <c r="E77" s="37">
        <v>21.937487061370817</v>
      </c>
      <c r="F77" s="37">
        <v>12.0677275847472</v>
      </c>
      <c r="G77" s="38" t="s">
        <v>161</v>
      </c>
      <c r="H77" s="37">
        <v>14.327811078578735</v>
      </c>
      <c r="I77" s="39">
        <v>9.6413847886478408</v>
      </c>
      <c r="K77" s="60" t="s">
        <v>164</v>
      </c>
      <c r="L77" s="8">
        <v>696</v>
      </c>
      <c r="M77" s="8">
        <v>344.2</v>
      </c>
      <c r="N77" s="8">
        <f t="shared" si="34"/>
        <v>1040.2</v>
      </c>
      <c r="O77" s="8">
        <v>1487</v>
      </c>
      <c r="P77" s="12">
        <v>6606.8</v>
      </c>
      <c r="R77" s="30"/>
      <c r="S77" s="521" t="s">
        <v>66</v>
      </c>
      <c r="T77" s="522"/>
      <c r="U77" s="522"/>
      <c r="V77" s="522"/>
      <c r="W77" s="523"/>
      <c r="Y77" s="22"/>
      <c r="Z77" s="18"/>
      <c r="AA77" s="18"/>
      <c r="AB77" s="26"/>
      <c r="AC77" s="18"/>
      <c r="AD77" s="16"/>
      <c r="AF77" s="22"/>
      <c r="AG77" s="352">
        <v>22.346103066536667</v>
      </c>
      <c r="AH77" s="350">
        <v>8.8150246982984495</v>
      </c>
      <c r="AI77" s="26"/>
      <c r="AJ77" s="18"/>
      <c r="AK77" s="16"/>
    </row>
    <row r="78" spans="1:37" ht="45" x14ac:dyDescent="0.25">
      <c r="A78" s="5">
        <v>2</v>
      </c>
      <c r="B78" s="5" t="s">
        <v>28</v>
      </c>
      <c r="C78" s="5" t="s">
        <v>128</v>
      </c>
      <c r="D78" s="45" t="s">
        <v>182</v>
      </c>
      <c r="E78" s="37">
        <v>25.671619601717921</v>
      </c>
      <c r="F78" s="37">
        <v>15.2409466695327</v>
      </c>
      <c r="G78" s="38" t="s">
        <v>161</v>
      </c>
      <c r="H78" s="37">
        <v>17.641674780271</v>
      </c>
      <c r="I78" s="39">
        <v>12.3247511866133</v>
      </c>
      <c r="K78" s="60" t="s">
        <v>164</v>
      </c>
      <c r="L78" s="8">
        <v>309</v>
      </c>
      <c r="M78" s="8">
        <v>158.80000000000001</v>
      </c>
      <c r="N78" s="8">
        <f t="shared" si="34"/>
        <v>467.8</v>
      </c>
      <c r="O78" s="8">
        <v>697</v>
      </c>
      <c r="P78" s="12">
        <v>3123.4</v>
      </c>
      <c r="R78" s="30"/>
      <c r="S78" s="521" t="s">
        <v>66</v>
      </c>
      <c r="T78" s="522"/>
      <c r="U78" s="522"/>
      <c r="V78" s="522"/>
      <c r="W78" s="523"/>
      <c r="Y78" s="22"/>
      <c r="Z78" s="18"/>
      <c r="AA78" s="18"/>
      <c r="AB78" s="26"/>
      <c r="AC78" s="18"/>
      <c r="AD78" s="16"/>
      <c r="AF78" s="22"/>
      <c r="AG78" s="352">
        <v>12.239816679748357</v>
      </c>
      <c r="AH78" s="350">
        <v>7.0838749740000004</v>
      </c>
      <c r="AI78" s="26"/>
      <c r="AJ78" s="18"/>
      <c r="AK78" s="16"/>
    </row>
    <row r="79" spans="1:37" ht="45" x14ac:dyDescent="0.25">
      <c r="A79" s="5">
        <v>2</v>
      </c>
      <c r="B79" s="5" t="s">
        <v>28</v>
      </c>
      <c r="C79" s="5" t="s">
        <v>129</v>
      </c>
      <c r="D79" s="45" t="s">
        <v>182</v>
      </c>
      <c r="E79" s="37">
        <v>19.115081885714691</v>
      </c>
      <c r="F79" s="37">
        <v>9.88651293389694</v>
      </c>
      <c r="G79" s="38" t="s">
        <v>161</v>
      </c>
      <c r="H79" s="37">
        <v>12.094906936861687</v>
      </c>
      <c r="I79" s="39">
        <v>7.7245594454336501</v>
      </c>
      <c r="K79" s="60" t="s">
        <v>164</v>
      </c>
      <c r="L79" s="8">
        <v>387</v>
      </c>
      <c r="M79" s="8">
        <v>185.4</v>
      </c>
      <c r="N79" s="8">
        <f t="shared" si="34"/>
        <v>572.4</v>
      </c>
      <c r="O79" s="8">
        <v>790</v>
      </c>
      <c r="P79" s="12">
        <v>3483.4</v>
      </c>
      <c r="R79" s="30"/>
      <c r="S79" s="521" t="s">
        <v>66</v>
      </c>
      <c r="T79" s="522"/>
      <c r="U79" s="522"/>
      <c r="V79" s="522"/>
      <c r="W79" s="523"/>
      <c r="Y79" s="22"/>
      <c r="Z79" s="18"/>
      <c r="AA79" s="18"/>
      <c r="AB79" s="26"/>
      <c r="AC79" s="18"/>
      <c r="AD79" s="16"/>
      <c r="AF79" s="22"/>
      <c r="AG79" s="352">
        <v>17.831271198527919</v>
      </c>
      <c r="AH79" s="350">
        <v>5.5552364799999996</v>
      </c>
      <c r="AI79" s="26"/>
      <c r="AJ79" s="18"/>
      <c r="AK79" s="16"/>
    </row>
    <row r="80" spans="1:37" s="75" customFormat="1" ht="45" x14ac:dyDescent="0.25">
      <c r="A80" s="65">
        <v>2</v>
      </c>
      <c r="B80" s="65" t="s">
        <v>29</v>
      </c>
      <c r="C80" s="65" t="s">
        <v>234</v>
      </c>
      <c r="D80" s="80">
        <v>43100</v>
      </c>
      <c r="E80" s="37">
        <v>7630</v>
      </c>
      <c r="F80" s="135" t="s">
        <v>257</v>
      </c>
      <c r="G80" s="135" t="s">
        <v>161</v>
      </c>
      <c r="H80" s="37">
        <v>6090</v>
      </c>
      <c r="I80" s="135" t="s">
        <v>257</v>
      </c>
      <c r="J80" s="34"/>
      <c r="K80" s="60"/>
      <c r="L80" s="70" t="s">
        <v>259</v>
      </c>
      <c r="M80" s="135" t="s">
        <v>257</v>
      </c>
      <c r="N80" s="135" t="s">
        <v>161</v>
      </c>
      <c r="O80" s="70" t="s">
        <v>259</v>
      </c>
      <c r="P80" s="179" t="s">
        <v>257</v>
      </c>
      <c r="Q80" s="34"/>
      <c r="R80" s="62"/>
      <c r="S80" s="93"/>
      <c r="T80" s="112"/>
      <c r="U80" s="112"/>
      <c r="V80" s="112"/>
      <c r="W80" s="113"/>
      <c r="X80"/>
      <c r="Y80" s="22"/>
      <c r="Z80" s="18"/>
      <c r="AA80" s="18"/>
      <c r="AB80" s="26"/>
      <c r="AC80" s="18"/>
      <c r="AD80" s="16"/>
      <c r="AE80"/>
      <c r="AF80" s="22"/>
      <c r="AG80" s="352"/>
      <c r="AH80" s="352"/>
      <c r="AI80" s="26"/>
      <c r="AJ80" s="18"/>
      <c r="AK80" s="16"/>
    </row>
    <row r="81" spans="1:37" s="34" customFormat="1" ht="45" x14ac:dyDescent="0.25">
      <c r="A81" s="84">
        <v>2</v>
      </c>
      <c r="B81" s="84" t="s">
        <v>29</v>
      </c>
      <c r="C81" s="84" t="s">
        <v>130</v>
      </c>
      <c r="D81" s="86">
        <v>43100</v>
      </c>
      <c r="E81" s="135" t="s">
        <v>256</v>
      </c>
      <c r="F81" s="37">
        <v>6550.3048199043797</v>
      </c>
      <c r="G81" s="38" t="s">
        <v>161</v>
      </c>
      <c r="H81" s="135" t="s">
        <v>256</v>
      </c>
      <c r="I81" s="39">
        <v>5498.5706016796003</v>
      </c>
      <c r="K81" s="60" t="s">
        <v>198</v>
      </c>
      <c r="L81" s="135" t="s">
        <v>256</v>
      </c>
      <c r="M81" s="59">
        <v>172741</v>
      </c>
      <c r="N81" s="135" t="s">
        <v>161</v>
      </c>
      <c r="O81" s="59"/>
      <c r="P81" s="61">
        <v>3384175</v>
      </c>
      <c r="R81" s="62"/>
      <c r="S81" s="518" t="s">
        <v>66</v>
      </c>
      <c r="T81" s="519"/>
      <c r="U81" s="519"/>
      <c r="V81" s="519"/>
      <c r="W81" s="520"/>
      <c r="Y81" s="60"/>
      <c r="Z81" s="67"/>
      <c r="AA81" s="67"/>
      <c r="AB81" s="68"/>
      <c r="AC81" s="67"/>
      <c r="AD81" s="63"/>
      <c r="AF81" s="60"/>
      <c r="AG81" s="353"/>
      <c r="AH81" s="350">
        <v>64.8431936280126</v>
      </c>
      <c r="AI81" s="68"/>
      <c r="AJ81" s="67"/>
      <c r="AK81" s="63"/>
    </row>
    <row r="82" spans="1:37" s="34" customFormat="1" ht="60" x14ac:dyDescent="0.25">
      <c r="A82" s="65">
        <v>2</v>
      </c>
      <c r="B82" s="65" t="s">
        <v>29</v>
      </c>
      <c r="C82" s="65" t="s">
        <v>232</v>
      </c>
      <c r="D82" s="80">
        <v>43100</v>
      </c>
      <c r="E82" s="37">
        <v>8270</v>
      </c>
      <c r="F82" s="135" t="s">
        <v>257</v>
      </c>
      <c r="G82" s="38" t="s">
        <v>161</v>
      </c>
      <c r="H82" s="37">
        <v>6730</v>
      </c>
      <c r="I82" s="135" t="s">
        <v>257</v>
      </c>
      <c r="K82" s="60" t="s">
        <v>198</v>
      </c>
      <c r="L82" s="135" t="s">
        <v>160</v>
      </c>
      <c r="M82" s="135" t="s">
        <v>257</v>
      </c>
      <c r="N82" s="135" t="s">
        <v>161</v>
      </c>
      <c r="O82" s="59"/>
      <c r="P82" s="61"/>
      <c r="R82" s="62"/>
      <c r="S82" s="93"/>
      <c r="T82" s="91"/>
      <c r="U82" s="91"/>
      <c r="V82" s="91"/>
      <c r="W82" s="92"/>
      <c r="Y82" s="60"/>
      <c r="Z82" s="67"/>
      <c r="AA82" s="67"/>
      <c r="AB82" s="68"/>
      <c r="AC82" s="67"/>
      <c r="AD82" s="63"/>
      <c r="AF82" s="60"/>
      <c r="AG82" s="353"/>
      <c r="AH82" s="353"/>
      <c r="AI82" s="68"/>
      <c r="AJ82" s="67"/>
      <c r="AK82" s="63"/>
    </row>
    <row r="83" spans="1:37" s="34" customFormat="1" ht="45" x14ac:dyDescent="0.25">
      <c r="A83" s="84">
        <v>2</v>
      </c>
      <c r="B83" s="84" t="s">
        <v>29</v>
      </c>
      <c r="C83" s="84" t="s">
        <v>131</v>
      </c>
      <c r="D83" s="86">
        <v>43100</v>
      </c>
      <c r="E83" s="135" t="s">
        <v>256</v>
      </c>
      <c r="F83" s="37">
        <v>7858.6986922855804</v>
      </c>
      <c r="G83" s="38" t="s">
        <v>161</v>
      </c>
      <c r="H83" s="135" t="s">
        <v>256</v>
      </c>
      <c r="I83" s="39">
        <v>6717.79893510901</v>
      </c>
      <c r="K83" s="60" t="s">
        <v>198</v>
      </c>
      <c r="L83" s="135" t="s">
        <v>256</v>
      </c>
      <c r="M83" s="59">
        <v>91852</v>
      </c>
      <c r="N83" s="135" t="s">
        <v>161</v>
      </c>
      <c r="O83" s="59"/>
      <c r="P83" s="61">
        <v>1841847</v>
      </c>
      <c r="R83" s="62"/>
      <c r="S83" s="518" t="s">
        <v>66</v>
      </c>
      <c r="T83" s="519"/>
      <c r="U83" s="519"/>
      <c r="V83" s="519"/>
      <c r="W83" s="520"/>
      <c r="Y83" s="60"/>
      <c r="Z83" s="67"/>
      <c r="AA83" s="67"/>
      <c r="AB83" s="68"/>
      <c r="AC83" s="67"/>
      <c r="AD83" s="63"/>
      <c r="AF83" s="60"/>
      <c r="AG83" s="353"/>
      <c r="AH83" s="350">
        <v>42.71985763</v>
      </c>
      <c r="AI83" s="68"/>
      <c r="AJ83" s="67"/>
      <c r="AK83" s="63"/>
    </row>
    <row r="84" spans="1:37" s="34" customFormat="1" ht="60" x14ac:dyDescent="0.25">
      <c r="A84" s="65">
        <v>2</v>
      </c>
      <c r="B84" s="65" t="s">
        <v>29</v>
      </c>
      <c r="C84" s="65" t="s">
        <v>207</v>
      </c>
      <c r="D84" s="80">
        <v>43100</v>
      </c>
      <c r="E84" s="37">
        <v>7130</v>
      </c>
      <c r="F84" s="135" t="s">
        <v>257</v>
      </c>
      <c r="G84" s="38" t="s">
        <v>161</v>
      </c>
      <c r="H84" s="37">
        <v>5530</v>
      </c>
      <c r="I84" s="135" t="s">
        <v>257</v>
      </c>
      <c r="K84" s="60"/>
      <c r="L84" s="59">
        <v>132406</v>
      </c>
      <c r="M84" s="135" t="s">
        <v>257</v>
      </c>
      <c r="N84" s="135" t="s">
        <v>161</v>
      </c>
      <c r="O84" s="59"/>
      <c r="P84" s="61"/>
      <c r="R84" s="62"/>
      <c r="S84" s="93"/>
      <c r="T84" s="91"/>
      <c r="U84" s="91"/>
      <c r="V84" s="91"/>
      <c r="W84" s="92"/>
      <c r="Y84" s="60"/>
      <c r="Z84" s="67"/>
      <c r="AA84" s="67"/>
      <c r="AB84" s="68"/>
      <c r="AC84" s="67"/>
      <c r="AD84" s="63"/>
      <c r="AF84" s="60"/>
      <c r="AG84" s="353"/>
      <c r="AH84" s="353"/>
      <c r="AI84" s="68"/>
      <c r="AJ84" s="67"/>
      <c r="AK84" s="63"/>
    </row>
    <row r="85" spans="1:37" s="34" customFormat="1" ht="45" x14ac:dyDescent="0.25">
      <c r="A85" s="84">
        <v>2</v>
      </c>
      <c r="B85" s="84" t="s">
        <v>29</v>
      </c>
      <c r="C85" s="84" t="s">
        <v>132</v>
      </c>
      <c r="D85" s="86">
        <v>43100</v>
      </c>
      <c r="E85" s="135" t="s">
        <v>256</v>
      </c>
      <c r="F85" s="37">
        <v>5498.4982893713504</v>
      </c>
      <c r="G85" s="38" t="s">
        <v>161</v>
      </c>
      <c r="H85" s="135" t="s">
        <v>256</v>
      </c>
      <c r="I85" s="39">
        <v>4510.4367212560001</v>
      </c>
      <c r="K85" s="60" t="s">
        <v>198</v>
      </c>
      <c r="L85" s="135" t="s">
        <v>256</v>
      </c>
      <c r="M85" s="59">
        <v>80889</v>
      </c>
      <c r="N85" s="135" t="s">
        <v>161</v>
      </c>
      <c r="O85" s="59"/>
      <c r="P85" s="61">
        <v>1542328</v>
      </c>
      <c r="R85" s="62"/>
      <c r="S85" s="518" t="s">
        <v>66</v>
      </c>
      <c r="T85" s="519"/>
      <c r="U85" s="519"/>
      <c r="V85" s="519"/>
      <c r="W85" s="520"/>
      <c r="Y85" s="60"/>
      <c r="Z85" s="67"/>
      <c r="AA85" s="67"/>
      <c r="AB85" s="68"/>
      <c r="AC85" s="67"/>
      <c r="AD85" s="63"/>
      <c r="AF85" s="60"/>
      <c r="AG85" s="353"/>
      <c r="AH85" s="350">
        <v>49.01378922</v>
      </c>
      <c r="AI85" s="68"/>
      <c r="AJ85" s="67"/>
      <c r="AK85" s="63"/>
    </row>
    <row r="86" spans="1:37" s="34" customFormat="1" ht="75" x14ac:dyDescent="0.25">
      <c r="A86" s="65">
        <v>2</v>
      </c>
      <c r="B86" s="65" t="s">
        <v>29</v>
      </c>
      <c r="C86" s="65" t="s">
        <v>208</v>
      </c>
      <c r="D86" s="80">
        <v>43100</v>
      </c>
      <c r="E86" s="37">
        <v>109.7</v>
      </c>
      <c r="F86" s="135" t="s">
        <v>257</v>
      </c>
      <c r="G86" s="38" t="s">
        <v>161</v>
      </c>
      <c r="H86" s="37">
        <v>96.8</v>
      </c>
      <c r="I86" s="135" t="s">
        <v>257</v>
      </c>
      <c r="K86" s="60"/>
      <c r="L86" s="59">
        <v>5364</v>
      </c>
      <c r="M86" s="135" t="s">
        <v>257</v>
      </c>
      <c r="N86" s="135" t="s">
        <v>161</v>
      </c>
      <c r="O86" s="59">
        <v>15193</v>
      </c>
      <c r="P86" s="61"/>
      <c r="R86" s="62"/>
      <c r="S86" s="93"/>
      <c r="T86" s="94"/>
      <c r="U86" s="94"/>
      <c r="V86" s="94"/>
      <c r="W86" s="95"/>
      <c r="Y86" s="60"/>
      <c r="Z86" s="67"/>
      <c r="AA86" s="67"/>
      <c r="AB86" s="68"/>
      <c r="AC86" s="67"/>
      <c r="AD86" s="63"/>
      <c r="AF86" s="60"/>
      <c r="AG86" s="353"/>
      <c r="AH86" s="353"/>
      <c r="AI86" s="68"/>
      <c r="AJ86" s="67"/>
      <c r="AK86" s="63"/>
    </row>
    <row r="87" spans="1:37" s="34" customFormat="1" ht="60" x14ac:dyDescent="0.25">
      <c r="A87" s="84">
        <v>2</v>
      </c>
      <c r="B87" s="84" t="s">
        <v>29</v>
      </c>
      <c r="C87" s="84" t="s">
        <v>133</v>
      </c>
      <c r="D87" s="86">
        <v>43100</v>
      </c>
      <c r="E87" s="135" t="s">
        <v>256</v>
      </c>
      <c r="F87" s="37">
        <v>193.77702054480201</v>
      </c>
      <c r="G87" s="38" t="s">
        <v>161</v>
      </c>
      <c r="H87" s="135" t="s">
        <v>256</v>
      </c>
      <c r="I87" s="39">
        <v>165.622984495661</v>
      </c>
      <c r="K87" s="60" t="s">
        <v>198</v>
      </c>
      <c r="L87" s="135" t="s">
        <v>256</v>
      </c>
      <c r="M87" s="59">
        <v>5131</v>
      </c>
      <c r="N87" s="135" t="s">
        <v>161</v>
      </c>
      <c r="O87" s="59"/>
      <c r="P87" s="61">
        <v>101105</v>
      </c>
      <c r="R87" s="62"/>
      <c r="S87" s="518" t="s">
        <v>66</v>
      </c>
      <c r="T87" s="519"/>
      <c r="U87" s="519"/>
      <c r="V87" s="519"/>
      <c r="W87" s="520"/>
      <c r="Y87" s="60"/>
      <c r="Z87" s="67"/>
      <c r="AA87" s="67"/>
      <c r="AB87" s="68"/>
      <c r="AC87" s="67"/>
      <c r="AD87" s="63"/>
      <c r="AF87" s="60"/>
      <c r="AG87" s="353"/>
      <c r="AH87" s="350">
        <v>10.2415538765676</v>
      </c>
      <c r="AI87" s="68"/>
      <c r="AJ87" s="67"/>
      <c r="AK87" s="63"/>
    </row>
    <row r="88" spans="1:37" s="34" customFormat="1" ht="75" x14ac:dyDescent="0.25">
      <c r="A88" s="65">
        <v>2</v>
      </c>
      <c r="B88" s="65" t="s">
        <v>29</v>
      </c>
      <c r="C88" s="65" t="s">
        <v>209</v>
      </c>
      <c r="D88" s="80">
        <v>43100</v>
      </c>
      <c r="E88" s="37">
        <v>165.5</v>
      </c>
      <c r="F88" s="135" t="s">
        <v>257</v>
      </c>
      <c r="G88" s="38" t="s">
        <v>161</v>
      </c>
      <c r="H88" s="37">
        <v>145.69999999999999</v>
      </c>
      <c r="I88" s="135" t="s">
        <v>257</v>
      </c>
      <c r="K88" s="60"/>
      <c r="L88" s="59">
        <v>3793</v>
      </c>
      <c r="M88" s="135" t="s">
        <v>257</v>
      </c>
      <c r="N88" s="135" t="s">
        <v>161</v>
      </c>
      <c r="O88" s="59">
        <v>10907</v>
      </c>
      <c r="P88" s="61"/>
      <c r="R88" s="62"/>
      <c r="S88" s="93"/>
      <c r="T88" s="94"/>
      <c r="U88" s="94"/>
      <c r="V88" s="94"/>
      <c r="W88" s="95"/>
      <c r="Y88" s="60"/>
      <c r="Z88" s="67"/>
      <c r="AA88" s="67"/>
      <c r="AB88" s="68"/>
      <c r="AC88" s="67"/>
      <c r="AD88" s="63"/>
      <c r="AF88" s="60"/>
      <c r="AG88" s="353"/>
      <c r="AH88" s="353"/>
      <c r="AI88" s="68"/>
      <c r="AJ88" s="67"/>
      <c r="AK88" s="63"/>
    </row>
    <row r="89" spans="1:37" s="34" customFormat="1" ht="60" x14ac:dyDescent="0.25">
      <c r="A89" s="84">
        <v>2</v>
      </c>
      <c r="B89" s="84" t="s">
        <v>29</v>
      </c>
      <c r="C89" s="84" t="s">
        <v>134</v>
      </c>
      <c r="D89" s="86">
        <v>43100</v>
      </c>
      <c r="E89" s="135" t="s">
        <v>256</v>
      </c>
      <c r="F89" s="37">
        <v>332.97164950633402</v>
      </c>
      <c r="G89" s="38" t="s">
        <v>161</v>
      </c>
      <c r="H89" s="135" t="s">
        <v>256</v>
      </c>
      <c r="I89" s="39">
        <v>272.84691098844098</v>
      </c>
      <c r="K89" s="60" t="s">
        <v>198</v>
      </c>
      <c r="L89" s="135" t="s">
        <v>256</v>
      </c>
      <c r="M89" s="59">
        <v>3960</v>
      </c>
      <c r="N89" s="135" t="s">
        <v>161</v>
      </c>
      <c r="O89" s="59"/>
      <c r="P89" s="61">
        <v>75647</v>
      </c>
      <c r="R89" s="62"/>
      <c r="S89" s="518" t="s">
        <v>66</v>
      </c>
      <c r="T89" s="519"/>
      <c r="U89" s="519"/>
      <c r="V89" s="519"/>
      <c r="W89" s="520"/>
      <c r="Y89" s="60"/>
      <c r="Z89" s="67"/>
      <c r="AA89" s="67"/>
      <c r="AB89" s="68"/>
      <c r="AC89" s="67"/>
      <c r="AD89" s="63"/>
      <c r="AF89" s="60"/>
      <c r="AG89" s="353"/>
      <c r="AH89" s="350">
        <v>11.12993294</v>
      </c>
      <c r="AI89" s="68"/>
      <c r="AJ89" s="67"/>
      <c r="AK89" s="63"/>
    </row>
    <row r="90" spans="1:37" s="34" customFormat="1" ht="75" x14ac:dyDescent="0.25">
      <c r="A90" s="65">
        <v>2</v>
      </c>
      <c r="B90" s="65" t="s">
        <v>29</v>
      </c>
      <c r="C90" s="65" t="s">
        <v>210</v>
      </c>
      <c r="D90" s="80">
        <v>43100</v>
      </c>
      <c r="E90" s="37">
        <v>60</v>
      </c>
      <c r="F90" s="135" t="s">
        <v>257</v>
      </c>
      <c r="G90" s="38" t="s">
        <v>161</v>
      </c>
      <c r="H90" s="37">
        <v>52.1</v>
      </c>
      <c r="I90" s="135" t="s">
        <v>257</v>
      </c>
      <c r="K90" s="60" t="s">
        <v>235</v>
      </c>
      <c r="L90" s="59">
        <v>1571</v>
      </c>
      <c r="M90" s="135" t="s">
        <v>257</v>
      </c>
      <c r="N90" s="135" t="s">
        <v>161</v>
      </c>
      <c r="O90" s="59">
        <v>4286</v>
      </c>
      <c r="P90" s="61"/>
      <c r="R90" s="62"/>
      <c r="S90" s="93"/>
      <c r="T90" s="94"/>
      <c r="U90" s="94"/>
      <c r="V90" s="94"/>
      <c r="W90" s="95"/>
      <c r="Y90" s="60"/>
      <c r="Z90" s="67"/>
      <c r="AA90" s="67"/>
      <c r="AB90" s="68"/>
      <c r="AC90" s="67"/>
      <c r="AD90" s="63"/>
      <c r="AF90" s="60"/>
      <c r="AG90" s="353"/>
      <c r="AH90" s="353"/>
      <c r="AI90" s="68"/>
      <c r="AJ90" s="67"/>
      <c r="AK90" s="63"/>
    </row>
    <row r="91" spans="1:37" s="34" customFormat="1" ht="60" x14ac:dyDescent="0.25">
      <c r="A91" s="84">
        <v>2</v>
      </c>
      <c r="B91" s="84" t="s">
        <v>29</v>
      </c>
      <c r="C91" s="84" t="s">
        <v>135</v>
      </c>
      <c r="D91" s="86">
        <v>43100</v>
      </c>
      <c r="E91" s="135" t="s">
        <v>256</v>
      </c>
      <c r="F91" s="37">
        <v>80.524493472143604</v>
      </c>
      <c r="G91" s="38" t="s">
        <v>161</v>
      </c>
      <c r="H91" s="135" t="s">
        <v>256</v>
      </c>
      <c r="I91" s="39">
        <v>76.142893012407697</v>
      </c>
      <c r="K91" s="60" t="s">
        <v>198</v>
      </c>
      <c r="L91" s="135" t="s">
        <v>256</v>
      </c>
      <c r="M91" s="59">
        <v>1171</v>
      </c>
      <c r="N91" s="135" t="s">
        <v>161</v>
      </c>
      <c r="O91" s="59"/>
      <c r="P91" s="61">
        <v>25458</v>
      </c>
      <c r="R91" s="62"/>
      <c r="S91" s="518" t="s">
        <v>66</v>
      </c>
      <c r="T91" s="519"/>
      <c r="U91" s="519"/>
      <c r="V91" s="519"/>
      <c r="W91" s="520"/>
      <c r="Y91" s="60"/>
      <c r="Z91" s="67"/>
      <c r="AA91" s="67"/>
      <c r="AB91" s="68"/>
      <c r="AC91" s="67"/>
      <c r="AD91" s="63"/>
      <c r="AF91" s="60"/>
      <c r="AG91" s="353"/>
      <c r="AH91" s="350">
        <v>1.9532893440000001</v>
      </c>
      <c r="AI91" s="68"/>
      <c r="AJ91" s="67"/>
      <c r="AK91" s="63"/>
    </row>
    <row r="92" spans="1:37" s="34" customFormat="1" ht="60" x14ac:dyDescent="0.25">
      <c r="A92" s="65">
        <v>2</v>
      </c>
      <c r="B92" s="65" t="s">
        <v>29</v>
      </c>
      <c r="C92" s="65" t="s">
        <v>211</v>
      </c>
      <c r="D92" s="80">
        <v>43100</v>
      </c>
      <c r="E92" s="37">
        <v>257.10000000000002</v>
      </c>
      <c r="F92" s="135" t="s">
        <v>257</v>
      </c>
      <c r="G92" s="38" t="s">
        <v>161</v>
      </c>
      <c r="H92" s="37">
        <v>275.89999999999998</v>
      </c>
      <c r="I92" s="135" t="s">
        <v>257</v>
      </c>
      <c r="K92" s="60"/>
      <c r="L92" s="59">
        <v>14230</v>
      </c>
      <c r="M92" s="135" t="s">
        <v>257</v>
      </c>
      <c r="N92" s="135" t="s">
        <v>161</v>
      </c>
      <c r="O92" s="59">
        <v>49800</v>
      </c>
      <c r="P92" s="61"/>
      <c r="R92" s="62"/>
      <c r="S92" s="93"/>
      <c r="T92" s="94"/>
      <c r="U92" s="94"/>
      <c r="V92" s="94"/>
      <c r="W92" s="95"/>
      <c r="Y92" s="60"/>
      <c r="Z92" s="67"/>
      <c r="AA92" s="67"/>
      <c r="AB92" s="68"/>
      <c r="AC92" s="67"/>
      <c r="AD92" s="63"/>
      <c r="AF92" s="60"/>
      <c r="AG92" s="353"/>
      <c r="AH92" s="353"/>
      <c r="AI92" s="68"/>
      <c r="AJ92" s="67"/>
      <c r="AK92" s="63"/>
    </row>
    <row r="93" spans="1:37" s="34" customFormat="1" ht="45" x14ac:dyDescent="0.25">
      <c r="A93" s="84">
        <v>2</v>
      </c>
      <c r="B93" s="84" t="s">
        <v>29</v>
      </c>
      <c r="C93" s="84" t="s">
        <v>136</v>
      </c>
      <c r="D93" s="86">
        <v>43100</v>
      </c>
      <c r="E93" s="135" t="s">
        <v>256</v>
      </c>
      <c r="F93" s="37">
        <v>414.87826425557603</v>
      </c>
      <c r="G93" s="38" t="s">
        <v>161</v>
      </c>
      <c r="H93" s="135" t="s">
        <v>256</v>
      </c>
      <c r="I93" s="39">
        <v>391.52583085372697</v>
      </c>
      <c r="K93" s="60" t="s">
        <v>198</v>
      </c>
      <c r="L93" s="135" t="s">
        <v>256</v>
      </c>
      <c r="M93" s="59">
        <v>11015</v>
      </c>
      <c r="N93" s="135" t="s">
        <v>161</v>
      </c>
      <c r="O93" s="59"/>
      <c r="P93" s="61">
        <v>244563</v>
      </c>
      <c r="R93" s="62"/>
      <c r="S93" s="518" t="s">
        <v>66</v>
      </c>
      <c r="T93" s="519"/>
      <c r="U93" s="519"/>
      <c r="V93" s="519"/>
      <c r="W93" s="520"/>
      <c r="Y93" s="60"/>
      <c r="Z93" s="67"/>
      <c r="AA93" s="67"/>
      <c r="AB93" s="68"/>
      <c r="AC93" s="67"/>
      <c r="AD93" s="63"/>
      <c r="AF93" s="60"/>
      <c r="AG93" s="353"/>
      <c r="AH93" s="350">
        <v>5.4366695900348798</v>
      </c>
      <c r="AI93" s="68"/>
      <c r="AJ93" s="67"/>
      <c r="AK93" s="63"/>
    </row>
    <row r="94" spans="1:37" s="34" customFormat="1" ht="60" x14ac:dyDescent="0.25">
      <c r="A94" s="65">
        <v>2</v>
      </c>
      <c r="B94" s="65" t="s">
        <v>29</v>
      </c>
      <c r="C94" s="65" t="s">
        <v>212</v>
      </c>
      <c r="D94" s="80">
        <v>43100</v>
      </c>
      <c r="E94" s="37">
        <v>310.8</v>
      </c>
      <c r="F94" s="135" t="s">
        <v>257</v>
      </c>
      <c r="G94" s="38" t="s">
        <v>161</v>
      </c>
      <c r="H94" s="37">
        <v>332.7</v>
      </c>
      <c r="I94" s="135" t="s">
        <v>257</v>
      </c>
      <c r="K94" s="60"/>
      <c r="L94" s="59">
        <v>7601</v>
      </c>
      <c r="M94" s="135" t="s">
        <v>257</v>
      </c>
      <c r="N94" s="135" t="s">
        <v>161</v>
      </c>
      <c r="O94" s="59">
        <v>27199</v>
      </c>
      <c r="P94" s="61"/>
      <c r="R94" s="62"/>
      <c r="S94" s="93"/>
      <c r="T94" s="94"/>
      <c r="U94" s="94"/>
      <c r="V94" s="94"/>
      <c r="W94" s="95"/>
      <c r="Y94" s="60"/>
      <c r="Z94" s="67"/>
      <c r="AA94" s="67"/>
      <c r="AB94" s="68"/>
      <c r="AC94" s="67"/>
      <c r="AD94" s="63"/>
      <c r="AF94" s="60"/>
      <c r="AG94" s="353"/>
      <c r="AH94" s="353"/>
      <c r="AI94" s="68"/>
      <c r="AJ94" s="67"/>
      <c r="AK94" s="63"/>
    </row>
    <row r="95" spans="1:37" s="34" customFormat="1" ht="45" x14ac:dyDescent="0.25">
      <c r="A95" s="84">
        <v>2</v>
      </c>
      <c r="B95" s="84" t="s">
        <v>29</v>
      </c>
      <c r="C95" s="84" t="s">
        <v>137</v>
      </c>
      <c r="D95" s="86">
        <v>43100</v>
      </c>
      <c r="E95" s="135" t="s">
        <v>256</v>
      </c>
      <c r="F95" s="37">
        <v>528.310675350466</v>
      </c>
      <c r="G95" s="38" t="s">
        <v>161</v>
      </c>
      <c r="H95" s="135" t="s">
        <v>256</v>
      </c>
      <c r="I95" s="39">
        <v>471.00700450387598</v>
      </c>
      <c r="K95" s="60" t="s">
        <v>198</v>
      </c>
      <c r="L95" s="135" t="s">
        <v>256</v>
      </c>
      <c r="M95" s="59">
        <v>5839</v>
      </c>
      <c r="N95" s="135" t="s">
        <v>161</v>
      </c>
      <c r="O95" s="59"/>
      <c r="P95" s="61">
        <v>125106</v>
      </c>
      <c r="R95" s="62"/>
      <c r="S95" s="518" t="s">
        <v>66</v>
      </c>
      <c r="T95" s="519"/>
      <c r="U95" s="519"/>
      <c r="V95" s="519"/>
      <c r="W95" s="520"/>
      <c r="Y95" s="60"/>
      <c r="Z95" s="67"/>
      <c r="AA95" s="67"/>
      <c r="AB95" s="68"/>
      <c r="AC95" s="67"/>
      <c r="AD95" s="63"/>
      <c r="AF95" s="60"/>
      <c r="AG95" s="353"/>
      <c r="AH95" s="350">
        <v>7.8133824159999996</v>
      </c>
      <c r="AI95" s="68"/>
      <c r="AJ95" s="67"/>
      <c r="AK95" s="63"/>
    </row>
    <row r="96" spans="1:37" s="34" customFormat="1" ht="60" x14ac:dyDescent="0.25">
      <c r="A96" s="65">
        <v>2</v>
      </c>
      <c r="B96" s="65" t="s">
        <v>29</v>
      </c>
      <c r="C96" s="65" t="s">
        <v>213</v>
      </c>
      <c r="D96" s="80">
        <v>43100</v>
      </c>
      <c r="E96" s="37">
        <v>214.9</v>
      </c>
      <c r="F96" s="135" t="s">
        <v>257</v>
      </c>
      <c r="G96" s="38" t="s">
        <v>161</v>
      </c>
      <c r="H96" s="37">
        <v>229.1</v>
      </c>
      <c r="I96" s="135" t="s">
        <v>257</v>
      </c>
      <c r="K96" s="60"/>
      <c r="L96" s="59">
        <v>6629</v>
      </c>
      <c r="M96" s="135" t="s">
        <v>257</v>
      </c>
      <c r="N96" s="135" t="s">
        <v>161</v>
      </c>
      <c r="O96" s="59">
        <v>22601</v>
      </c>
      <c r="P96" s="61"/>
      <c r="R96" s="62"/>
      <c r="S96" s="93"/>
      <c r="T96" s="94"/>
      <c r="U96" s="94"/>
      <c r="V96" s="94"/>
      <c r="W96" s="95"/>
      <c r="Y96" s="60"/>
      <c r="Z96" s="67"/>
      <c r="AA96" s="67"/>
      <c r="AB96" s="68"/>
      <c r="AC96" s="67"/>
      <c r="AD96" s="63"/>
      <c r="AF96" s="60"/>
      <c r="AG96" s="353"/>
      <c r="AH96" s="353"/>
      <c r="AI96" s="68"/>
      <c r="AJ96" s="67"/>
      <c r="AK96" s="63"/>
    </row>
    <row r="97" spans="1:37" s="34" customFormat="1" ht="45" x14ac:dyDescent="0.25">
      <c r="A97" s="84">
        <v>2</v>
      </c>
      <c r="B97" s="84" t="s">
        <v>29</v>
      </c>
      <c r="C97" s="84" t="s">
        <v>138</v>
      </c>
      <c r="D97" s="86">
        <v>43100</v>
      </c>
      <c r="E97" s="135" t="s">
        <v>256</v>
      </c>
      <c r="F97" s="37">
        <v>335.64391437817301</v>
      </c>
      <c r="G97" s="38" t="s">
        <v>161</v>
      </c>
      <c r="H97" s="135" t="s">
        <v>256</v>
      </c>
      <c r="I97" s="39">
        <v>334.30870160180899</v>
      </c>
      <c r="K97" s="60" t="s">
        <v>198</v>
      </c>
      <c r="L97" s="135" t="s">
        <v>256</v>
      </c>
      <c r="M97" s="59">
        <v>5176</v>
      </c>
      <c r="N97" s="135" t="s">
        <v>161</v>
      </c>
      <c r="O97" s="59"/>
      <c r="P97" s="61">
        <v>119457</v>
      </c>
      <c r="R97" s="62"/>
      <c r="S97" s="518" t="s">
        <v>66</v>
      </c>
      <c r="T97" s="519"/>
      <c r="U97" s="519"/>
      <c r="V97" s="519"/>
      <c r="W97" s="520"/>
      <c r="Y97" s="60"/>
      <c r="Z97" s="67"/>
      <c r="AA97" s="67"/>
      <c r="AB97" s="68"/>
      <c r="AC97" s="67"/>
      <c r="AD97" s="63"/>
      <c r="AF97" s="60"/>
      <c r="AG97" s="353"/>
      <c r="AH97" s="350">
        <v>0.17397127100000001</v>
      </c>
      <c r="AI97" s="68"/>
      <c r="AJ97" s="67"/>
      <c r="AK97" s="63"/>
    </row>
    <row r="98" spans="1:37" s="34" customFormat="1" ht="60" x14ac:dyDescent="0.25">
      <c r="A98" s="65">
        <v>2</v>
      </c>
      <c r="B98" s="65" t="s">
        <v>29</v>
      </c>
      <c r="C98" s="65" t="s">
        <v>214</v>
      </c>
      <c r="D98" s="80">
        <v>43100</v>
      </c>
      <c r="E98" s="37">
        <v>18.600000000000001</v>
      </c>
      <c r="F98" s="135" t="s">
        <v>257</v>
      </c>
      <c r="G98" s="38" t="s">
        <v>161</v>
      </c>
      <c r="H98" s="37">
        <v>15</v>
      </c>
      <c r="I98" s="135" t="s">
        <v>257</v>
      </c>
      <c r="K98" s="60"/>
      <c r="L98" s="59">
        <v>940</v>
      </c>
      <c r="M98" s="135" t="s">
        <v>257</v>
      </c>
      <c r="N98" s="135" t="s">
        <v>161</v>
      </c>
      <c r="O98" s="59">
        <v>2407</v>
      </c>
      <c r="P98" s="61"/>
      <c r="R98" s="62"/>
      <c r="S98" s="93"/>
      <c r="T98" s="94"/>
      <c r="U98" s="94"/>
      <c r="V98" s="94"/>
      <c r="W98" s="95"/>
      <c r="Y98" s="60"/>
      <c r="Z98" s="67"/>
      <c r="AA98" s="67"/>
      <c r="AB98" s="68"/>
      <c r="AC98" s="67"/>
      <c r="AD98" s="63"/>
      <c r="AF98" s="60"/>
      <c r="AG98" s="353"/>
      <c r="AH98" s="353"/>
      <c r="AI98" s="68"/>
      <c r="AJ98" s="67"/>
      <c r="AK98" s="63"/>
    </row>
    <row r="99" spans="1:37" s="34" customFormat="1" ht="45" x14ac:dyDescent="0.25">
      <c r="A99" s="84">
        <v>2</v>
      </c>
      <c r="B99" s="84" t="s">
        <v>29</v>
      </c>
      <c r="C99" s="84" t="s">
        <v>139</v>
      </c>
      <c r="D99" s="86">
        <v>43100</v>
      </c>
      <c r="E99" s="135" t="s">
        <v>256</v>
      </c>
      <c r="F99" s="37">
        <v>29.760337659316502</v>
      </c>
      <c r="G99" s="38" t="s">
        <v>161</v>
      </c>
      <c r="H99" s="135" t="s">
        <v>256</v>
      </c>
      <c r="I99" s="39">
        <v>28.8836523666576</v>
      </c>
      <c r="K99" s="60" t="s">
        <v>198</v>
      </c>
      <c r="L99" s="135" t="s">
        <v>256</v>
      </c>
      <c r="M99" s="59">
        <v>774</v>
      </c>
      <c r="N99" s="135" t="s">
        <v>161</v>
      </c>
      <c r="O99" s="59"/>
      <c r="P99" s="61">
        <v>17532</v>
      </c>
      <c r="R99" s="62"/>
      <c r="S99" s="518" t="s">
        <v>66</v>
      </c>
      <c r="T99" s="519"/>
      <c r="U99" s="519"/>
      <c r="V99" s="519"/>
      <c r="W99" s="520"/>
      <c r="Y99" s="60"/>
      <c r="Z99" s="67"/>
      <c r="AA99" s="67"/>
      <c r="AB99" s="68"/>
      <c r="AC99" s="67"/>
      <c r="AD99" s="63"/>
      <c r="AF99" s="60"/>
      <c r="AG99" s="353"/>
      <c r="AH99" s="350">
        <v>0.72124939573609603</v>
      </c>
      <c r="AI99" s="68"/>
      <c r="AJ99" s="67"/>
      <c r="AK99" s="63"/>
    </row>
    <row r="100" spans="1:37" s="34" customFormat="1" ht="60" x14ac:dyDescent="0.25">
      <c r="A100" s="65">
        <v>2</v>
      </c>
      <c r="B100" s="65" t="s">
        <v>29</v>
      </c>
      <c r="C100" s="65" t="s">
        <v>215</v>
      </c>
      <c r="D100" s="80">
        <v>43100</v>
      </c>
      <c r="E100" s="37">
        <v>29.1</v>
      </c>
      <c r="F100" s="135" t="s">
        <v>257</v>
      </c>
      <c r="G100" s="38" t="s">
        <v>161</v>
      </c>
      <c r="H100" s="37">
        <v>22.2</v>
      </c>
      <c r="I100" s="135" t="s">
        <v>257</v>
      </c>
      <c r="K100" s="60"/>
      <c r="L100" s="59">
        <v>687</v>
      </c>
      <c r="M100" s="135" t="s">
        <v>257</v>
      </c>
      <c r="N100" s="135" t="s">
        <v>161</v>
      </c>
      <c r="O100" s="59">
        <v>1703</v>
      </c>
      <c r="P100" s="61"/>
      <c r="R100" s="62"/>
      <c r="S100" s="93"/>
      <c r="T100" s="94"/>
      <c r="U100" s="94"/>
      <c r="V100" s="94"/>
      <c r="W100" s="95"/>
      <c r="Y100" s="60"/>
      <c r="Z100" s="67"/>
      <c r="AA100" s="67"/>
      <c r="AB100" s="68"/>
      <c r="AC100" s="67"/>
      <c r="AD100" s="63"/>
      <c r="AF100" s="60"/>
      <c r="AG100" s="353"/>
      <c r="AH100" s="353"/>
      <c r="AI100" s="68"/>
      <c r="AJ100" s="67"/>
      <c r="AK100" s="63"/>
    </row>
    <row r="101" spans="1:37" s="34" customFormat="1" ht="45" x14ac:dyDescent="0.25">
      <c r="A101" s="84">
        <v>2</v>
      </c>
      <c r="B101" s="84" t="s">
        <v>29</v>
      </c>
      <c r="C101" s="84" t="s">
        <v>140</v>
      </c>
      <c r="D101" s="86">
        <v>43100</v>
      </c>
      <c r="E101" s="135" t="s">
        <v>256</v>
      </c>
      <c r="F101" s="37">
        <v>47.504523940859599</v>
      </c>
      <c r="G101" s="38" t="s">
        <v>161</v>
      </c>
      <c r="H101" s="135" t="s">
        <v>256</v>
      </c>
      <c r="I101" s="39">
        <v>46.330694548818499</v>
      </c>
      <c r="K101" s="60" t="s">
        <v>198</v>
      </c>
      <c r="L101" s="135" t="s">
        <v>256</v>
      </c>
      <c r="M101" s="59">
        <v>543</v>
      </c>
      <c r="N101" s="135" t="s">
        <v>161</v>
      </c>
      <c r="O101" s="59"/>
      <c r="P101" s="61">
        <v>12543</v>
      </c>
      <c r="R101" s="62"/>
      <c r="S101" s="518" t="s">
        <v>66</v>
      </c>
      <c r="T101" s="519"/>
      <c r="U101" s="519"/>
      <c r="V101" s="519"/>
      <c r="W101" s="520"/>
      <c r="Y101" s="60"/>
      <c r="Z101" s="67"/>
      <c r="AA101" s="67"/>
      <c r="AB101" s="68"/>
      <c r="AC101" s="67"/>
      <c r="AD101" s="63"/>
      <c r="AF101" s="60"/>
      <c r="AG101" s="353"/>
      <c r="AH101" s="350">
        <v>0.40223110000000001</v>
      </c>
      <c r="AI101" s="68"/>
      <c r="AJ101" s="67"/>
      <c r="AK101" s="63"/>
    </row>
    <row r="102" spans="1:37" s="34" customFormat="1" ht="60" x14ac:dyDescent="0.25">
      <c r="A102" s="65">
        <v>2</v>
      </c>
      <c r="B102" s="65" t="s">
        <v>29</v>
      </c>
      <c r="C102" s="65" t="s">
        <v>216</v>
      </c>
      <c r="D102" s="80">
        <v>43100</v>
      </c>
      <c r="E102" s="37">
        <v>9.5</v>
      </c>
      <c r="F102" s="135" t="s">
        <v>257</v>
      </c>
      <c r="G102" s="38" t="s">
        <v>161</v>
      </c>
      <c r="H102" s="37">
        <v>8.4</v>
      </c>
      <c r="I102" s="135" t="s">
        <v>257</v>
      </c>
      <c r="K102" s="60"/>
      <c r="L102" s="59">
        <v>253</v>
      </c>
      <c r="M102" s="135" t="s">
        <v>257</v>
      </c>
      <c r="N102" s="135" t="s">
        <v>161</v>
      </c>
      <c r="O102" s="59">
        <v>704</v>
      </c>
      <c r="P102" s="61"/>
      <c r="R102" s="62"/>
      <c r="S102" s="93"/>
      <c r="T102" s="94"/>
      <c r="U102" s="94"/>
      <c r="V102" s="94"/>
      <c r="W102" s="95"/>
      <c r="Y102" s="60"/>
      <c r="Z102" s="67"/>
      <c r="AA102" s="67"/>
      <c r="AB102" s="68"/>
      <c r="AC102" s="67"/>
      <c r="AD102" s="63"/>
      <c r="AF102" s="60"/>
      <c r="AG102" s="353"/>
      <c r="AH102" s="353"/>
      <c r="AI102" s="68"/>
      <c r="AJ102" s="67"/>
      <c r="AK102" s="63"/>
    </row>
    <row r="103" spans="1:37" s="34" customFormat="1" ht="45" x14ac:dyDescent="0.25">
      <c r="A103" s="84">
        <v>2</v>
      </c>
      <c r="B103" s="84" t="s">
        <v>29</v>
      </c>
      <c r="C103" s="84" t="s">
        <v>141</v>
      </c>
      <c r="D103" s="86">
        <v>43100</v>
      </c>
      <c r="E103" s="135" t="s">
        <v>256</v>
      </c>
      <c r="F103" s="37">
        <v>15.943988492215</v>
      </c>
      <c r="G103" s="38" t="s">
        <v>161</v>
      </c>
      <c r="H103" s="135" t="s">
        <v>256</v>
      </c>
      <c r="I103" s="39">
        <v>14.8385347369397</v>
      </c>
      <c r="K103" s="60" t="s">
        <v>198</v>
      </c>
      <c r="L103" s="135" t="s">
        <v>256</v>
      </c>
      <c r="M103" s="59">
        <v>231</v>
      </c>
      <c r="N103" s="135" t="s">
        <v>161</v>
      </c>
      <c r="O103" s="59"/>
      <c r="P103" s="61">
        <v>4989</v>
      </c>
      <c r="R103" s="62"/>
      <c r="S103" s="518" t="s">
        <v>66</v>
      </c>
      <c r="T103" s="519"/>
      <c r="U103" s="519"/>
      <c r="V103" s="519"/>
      <c r="W103" s="520"/>
      <c r="Y103" s="60"/>
      <c r="Z103" s="67"/>
      <c r="AA103" s="67"/>
      <c r="AB103" s="68"/>
      <c r="AC103" s="67"/>
      <c r="AD103" s="63"/>
      <c r="AF103" s="60"/>
      <c r="AG103" s="353"/>
      <c r="AH103" s="350">
        <v>1.1061008590000001</v>
      </c>
      <c r="AI103" s="68"/>
      <c r="AJ103" s="67"/>
      <c r="AK103" s="63"/>
    </row>
    <row r="104" spans="1:37" s="34" customFormat="1" ht="60" x14ac:dyDescent="0.25">
      <c r="A104" s="65">
        <v>2</v>
      </c>
      <c r="B104" s="65" t="s">
        <v>29</v>
      </c>
      <c r="C104" s="65" t="s">
        <v>217</v>
      </c>
      <c r="D104" s="80">
        <v>43100</v>
      </c>
      <c r="E104" s="37">
        <v>19.5</v>
      </c>
      <c r="F104" s="135" t="s">
        <v>257</v>
      </c>
      <c r="G104" s="38" t="s">
        <v>161</v>
      </c>
      <c r="H104" s="37">
        <v>19.399999999999999</v>
      </c>
      <c r="I104" s="135" t="s">
        <v>257</v>
      </c>
      <c r="K104" s="60"/>
      <c r="L104" s="59">
        <v>979</v>
      </c>
      <c r="M104" s="135" t="s">
        <v>257</v>
      </c>
      <c r="N104" s="135" t="s">
        <v>161</v>
      </c>
      <c r="O104" s="59">
        <v>3113</v>
      </c>
      <c r="P104" s="61"/>
      <c r="R104" s="62"/>
      <c r="S104" s="93"/>
      <c r="T104" s="94"/>
      <c r="U104" s="94"/>
      <c r="V104" s="94"/>
      <c r="W104" s="95"/>
      <c r="Y104" s="60"/>
      <c r="Z104" s="67"/>
      <c r="AA104" s="67"/>
      <c r="AB104" s="68"/>
      <c r="AC104" s="67"/>
      <c r="AD104" s="63"/>
      <c r="AF104" s="60"/>
      <c r="AG104" s="353"/>
      <c r="AH104" s="353"/>
      <c r="AI104" s="68"/>
      <c r="AJ104" s="67"/>
      <c r="AK104" s="63"/>
    </row>
    <row r="105" spans="1:37" s="34" customFormat="1" ht="60" x14ac:dyDescent="0.25">
      <c r="A105" s="84">
        <v>2</v>
      </c>
      <c r="B105" s="84" t="s">
        <v>29</v>
      </c>
      <c r="C105" s="84" t="s">
        <v>142</v>
      </c>
      <c r="D105" s="86">
        <v>43100</v>
      </c>
      <c r="E105" s="135" t="s">
        <v>256</v>
      </c>
      <c r="F105" s="37">
        <v>34.486908310450701</v>
      </c>
      <c r="G105" s="38" t="s">
        <v>161</v>
      </c>
      <c r="H105" s="135" t="s">
        <v>256</v>
      </c>
      <c r="I105" s="39">
        <v>38.404949128724702</v>
      </c>
      <c r="K105" s="60" t="s">
        <v>198</v>
      </c>
      <c r="L105" s="135" t="s">
        <v>256</v>
      </c>
      <c r="M105" s="59">
        <v>895</v>
      </c>
      <c r="N105" s="135" t="s">
        <v>161</v>
      </c>
      <c r="O105" s="59"/>
      <c r="P105" s="61">
        <v>23301</v>
      </c>
      <c r="R105" s="62"/>
      <c r="S105" s="518" t="s">
        <v>66</v>
      </c>
      <c r="T105" s="519"/>
      <c r="U105" s="519"/>
      <c r="V105" s="519"/>
      <c r="W105" s="520"/>
      <c r="Y105" s="60"/>
      <c r="Z105" s="67"/>
      <c r="AA105" s="67"/>
      <c r="AB105" s="68"/>
      <c r="AC105" s="67"/>
      <c r="AD105" s="63"/>
      <c r="AF105" s="60"/>
      <c r="AG105" s="353"/>
      <c r="AH105" s="350">
        <v>3.3534104388520101</v>
      </c>
      <c r="AI105" s="68"/>
      <c r="AJ105" s="67"/>
      <c r="AK105" s="63"/>
    </row>
    <row r="106" spans="1:37" s="34" customFormat="1" ht="60" x14ac:dyDescent="0.25">
      <c r="A106" s="65">
        <v>2</v>
      </c>
      <c r="B106" s="65" t="s">
        <v>29</v>
      </c>
      <c r="C106" s="65" t="s">
        <v>218</v>
      </c>
      <c r="D106" s="80">
        <v>43100</v>
      </c>
      <c r="E106" s="37">
        <v>21.4</v>
      </c>
      <c r="F106" s="135" t="s">
        <v>257</v>
      </c>
      <c r="G106" s="38" t="s">
        <v>161</v>
      </c>
      <c r="H106" s="37">
        <v>20.6</v>
      </c>
      <c r="I106" s="135" t="s">
        <v>257</v>
      </c>
      <c r="K106" s="60"/>
      <c r="L106" s="59">
        <v>498</v>
      </c>
      <c r="M106" s="135" t="s">
        <v>257</v>
      </c>
      <c r="N106" s="135" t="s">
        <v>161</v>
      </c>
      <c r="O106" s="59">
        <v>1568</v>
      </c>
      <c r="P106" s="61"/>
      <c r="R106" s="62"/>
      <c r="S106" s="93"/>
      <c r="T106" s="94"/>
      <c r="U106" s="94"/>
      <c r="V106" s="94"/>
      <c r="W106" s="95"/>
      <c r="Y106" s="60"/>
      <c r="Z106" s="67"/>
      <c r="AA106" s="67"/>
      <c r="AB106" s="68"/>
      <c r="AC106" s="67"/>
      <c r="AD106" s="63"/>
      <c r="AF106" s="60"/>
      <c r="AG106" s="353"/>
      <c r="AH106" s="353"/>
      <c r="AI106" s="68"/>
      <c r="AJ106" s="67"/>
      <c r="AK106" s="63"/>
    </row>
    <row r="107" spans="1:37" s="34" customFormat="1" ht="60" x14ac:dyDescent="0.25">
      <c r="A107" s="84">
        <v>2</v>
      </c>
      <c r="B107" s="84" t="s">
        <v>29</v>
      </c>
      <c r="C107" s="84" t="s">
        <v>143</v>
      </c>
      <c r="D107" s="86">
        <v>43100</v>
      </c>
      <c r="E107" s="135" t="s">
        <v>256</v>
      </c>
      <c r="F107" s="37">
        <v>40.425413214738299</v>
      </c>
      <c r="G107" s="38" t="s">
        <v>161</v>
      </c>
      <c r="H107" s="135" t="s">
        <v>256</v>
      </c>
      <c r="I107" s="39">
        <v>42.540430998751603</v>
      </c>
      <c r="K107" s="60" t="s">
        <v>198</v>
      </c>
      <c r="L107" s="135" t="s">
        <v>256</v>
      </c>
      <c r="M107" s="59">
        <v>461</v>
      </c>
      <c r="N107" s="135" t="s">
        <v>161</v>
      </c>
      <c r="O107" s="59"/>
      <c r="P107" s="61">
        <v>11513</v>
      </c>
      <c r="R107" s="62"/>
      <c r="S107" s="518" t="s">
        <v>66</v>
      </c>
      <c r="T107" s="519"/>
      <c r="U107" s="519"/>
      <c r="V107" s="519"/>
      <c r="W107" s="520"/>
      <c r="Y107" s="60"/>
      <c r="Z107" s="67"/>
      <c r="AA107" s="67"/>
      <c r="AB107" s="68"/>
      <c r="AC107" s="67"/>
      <c r="AD107" s="63"/>
      <c r="AF107" s="60"/>
      <c r="AG107" s="353"/>
      <c r="AH107" s="350">
        <v>1.0333386470000001</v>
      </c>
      <c r="AI107" s="68"/>
      <c r="AJ107" s="67"/>
      <c r="AK107" s="63"/>
    </row>
    <row r="108" spans="1:37" s="34" customFormat="1" ht="60" x14ac:dyDescent="0.25">
      <c r="A108" s="65">
        <v>2</v>
      </c>
      <c r="B108" s="65" t="s">
        <v>29</v>
      </c>
      <c r="C108" s="65" t="s">
        <v>219</v>
      </c>
      <c r="D108" s="80">
        <v>43100</v>
      </c>
      <c r="E108" s="37">
        <v>18</v>
      </c>
      <c r="F108" s="135" t="s">
        <v>257</v>
      </c>
      <c r="G108" s="38" t="s">
        <v>161</v>
      </c>
      <c r="H108" s="37">
        <v>18.399999999999999</v>
      </c>
      <c r="I108" s="135" t="s">
        <v>257</v>
      </c>
      <c r="K108" s="60"/>
      <c r="L108" s="59">
        <v>481</v>
      </c>
      <c r="M108" s="135" t="s">
        <v>257</v>
      </c>
      <c r="N108" s="135" t="s">
        <v>161</v>
      </c>
      <c r="O108" s="59">
        <v>1545</v>
      </c>
      <c r="P108" s="61"/>
      <c r="R108" s="62"/>
      <c r="S108" s="93"/>
      <c r="T108" s="94"/>
      <c r="U108" s="94"/>
      <c r="V108" s="94"/>
      <c r="W108" s="95"/>
      <c r="Y108" s="60"/>
      <c r="Z108" s="67"/>
      <c r="AA108" s="67"/>
      <c r="AB108" s="68"/>
      <c r="AC108" s="67"/>
      <c r="AD108" s="63"/>
      <c r="AF108" s="60"/>
      <c r="AG108" s="353"/>
      <c r="AH108" s="353"/>
      <c r="AI108" s="68"/>
      <c r="AJ108" s="67"/>
      <c r="AK108" s="63"/>
    </row>
    <row r="109" spans="1:37" s="34" customFormat="1" ht="60" x14ac:dyDescent="0.25">
      <c r="A109" s="84">
        <v>2</v>
      </c>
      <c r="B109" s="84" t="s">
        <v>29</v>
      </c>
      <c r="C109" s="84" t="s">
        <v>144</v>
      </c>
      <c r="D109" s="86">
        <v>43100</v>
      </c>
      <c r="E109" s="135" t="s">
        <v>256</v>
      </c>
      <c r="F109" s="37">
        <v>29.755937459554701</v>
      </c>
      <c r="G109" s="38" t="s">
        <v>161</v>
      </c>
      <c r="H109" s="135" t="s">
        <v>256</v>
      </c>
      <c r="I109" s="39">
        <v>35.089853496260403</v>
      </c>
      <c r="K109" s="60" t="s">
        <v>198</v>
      </c>
      <c r="L109" s="135" t="s">
        <v>256</v>
      </c>
      <c r="M109" s="59">
        <v>434</v>
      </c>
      <c r="N109" s="135" t="s">
        <v>161</v>
      </c>
      <c r="O109" s="59"/>
      <c r="P109" s="61">
        <v>11788</v>
      </c>
      <c r="R109" s="62"/>
      <c r="S109" s="518" t="s">
        <v>66</v>
      </c>
      <c r="T109" s="519"/>
      <c r="U109" s="519"/>
      <c r="V109" s="519"/>
      <c r="W109" s="520"/>
      <c r="Y109" s="60"/>
      <c r="Z109" s="67"/>
      <c r="AA109" s="67"/>
      <c r="AB109" s="68"/>
      <c r="AC109" s="67"/>
      <c r="AD109" s="63"/>
      <c r="AF109" s="60"/>
      <c r="AG109" s="353"/>
      <c r="AH109" s="350">
        <v>3.7299686869999999</v>
      </c>
      <c r="AI109" s="68"/>
      <c r="AJ109" s="67"/>
      <c r="AK109" s="63"/>
    </row>
    <row r="110" spans="1:37" s="34" customFormat="1" ht="75" x14ac:dyDescent="0.25">
      <c r="A110" s="65">
        <v>2</v>
      </c>
      <c r="B110" s="65" t="s">
        <v>29</v>
      </c>
      <c r="C110" s="65" t="s">
        <v>220</v>
      </c>
      <c r="D110" s="80">
        <v>43100</v>
      </c>
      <c r="E110" s="37">
        <v>141.5</v>
      </c>
      <c r="F110" s="135" t="s">
        <v>257</v>
      </c>
      <c r="G110" s="38" t="s">
        <v>161</v>
      </c>
      <c r="H110" s="37">
        <v>123.6</v>
      </c>
      <c r="I110" s="135" t="s">
        <v>257</v>
      </c>
      <c r="K110" s="60"/>
      <c r="L110" s="59">
        <v>7268</v>
      </c>
      <c r="M110" s="135" t="s">
        <v>257</v>
      </c>
      <c r="N110" s="135" t="s">
        <v>161</v>
      </c>
      <c r="O110" s="59">
        <v>20538</v>
      </c>
      <c r="P110" s="61"/>
      <c r="R110" s="62"/>
      <c r="S110" s="93"/>
      <c r="T110" s="94"/>
      <c r="U110" s="94"/>
      <c r="V110" s="94"/>
      <c r="W110" s="95"/>
      <c r="Y110" s="60"/>
      <c r="Z110" s="67"/>
      <c r="AA110" s="67"/>
      <c r="AB110" s="68"/>
      <c r="AC110" s="67"/>
      <c r="AD110" s="63"/>
      <c r="AF110" s="60"/>
      <c r="AG110" s="353"/>
      <c r="AH110" s="353"/>
      <c r="AI110" s="68"/>
      <c r="AJ110" s="67"/>
      <c r="AK110" s="63"/>
    </row>
    <row r="111" spans="1:37" s="34" customFormat="1" ht="75" x14ac:dyDescent="0.25">
      <c r="A111" s="84">
        <v>2</v>
      </c>
      <c r="B111" s="84" t="s">
        <v>29</v>
      </c>
      <c r="C111" s="84" t="s">
        <v>145</v>
      </c>
      <c r="D111" s="86">
        <v>43100</v>
      </c>
      <c r="E111" s="135" t="s">
        <v>256</v>
      </c>
      <c r="F111" s="37">
        <v>202.53788069433301</v>
      </c>
      <c r="G111" s="38" t="s">
        <v>161</v>
      </c>
      <c r="H111" s="135" t="s">
        <v>256</v>
      </c>
      <c r="I111" s="39">
        <v>174.80471911046999</v>
      </c>
      <c r="K111" s="60" t="s">
        <v>198</v>
      </c>
      <c r="L111" s="135" t="s">
        <v>256</v>
      </c>
      <c r="M111" s="59">
        <v>5303</v>
      </c>
      <c r="N111" s="135" t="s">
        <v>161</v>
      </c>
      <c r="O111" s="59"/>
      <c r="P111" s="61">
        <v>105792</v>
      </c>
      <c r="R111" s="62"/>
      <c r="S111" s="518" t="s">
        <v>66</v>
      </c>
      <c r="T111" s="519"/>
      <c r="U111" s="519"/>
      <c r="V111" s="519"/>
      <c r="W111" s="520"/>
      <c r="Y111" s="60"/>
      <c r="Z111" s="67"/>
      <c r="AA111" s="67"/>
      <c r="AB111" s="68"/>
      <c r="AC111" s="67"/>
      <c r="AD111" s="63"/>
      <c r="AF111" s="60"/>
      <c r="AG111" s="353"/>
      <c r="AH111" s="350">
        <v>9.7942655840067694</v>
      </c>
      <c r="AI111" s="68"/>
      <c r="AJ111" s="67"/>
      <c r="AK111" s="63"/>
    </row>
    <row r="112" spans="1:37" s="34" customFormat="1" ht="75" x14ac:dyDescent="0.25">
      <c r="A112" s="65">
        <v>2</v>
      </c>
      <c r="B112" s="65" t="s">
        <v>29</v>
      </c>
      <c r="C112" s="65" t="s">
        <v>221</v>
      </c>
      <c r="D112" s="80">
        <v>43100</v>
      </c>
      <c r="E112" s="37">
        <v>176.4</v>
      </c>
      <c r="F112" s="135" t="s">
        <v>257</v>
      </c>
      <c r="G112" s="38" t="s">
        <v>161</v>
      </c>
      <c r="H112" s="37">
        <v>155.9</v>
      </c>
      <c r="I112" s="135" t="s">
        <v>257</v>
      </c>
      <c r="K112" s="60"/>
      <c r="L112" s="59">
        <v>4247</v>
      </c>
      <c r="M112" s="135" t="s">
        <v>257</v>
      </c>
      <c r="N112" s="135" t="s">
        <v>161</v>
      </c>
      <c r="O112" s="59">
        <v>12433</v>
      </c>
      <c r="P112" s="61"/>
      <c r="R112" s="62"/>
      <c r="S112" s="93"/>
      <c r="T112" s="94"/>
      <c r="U112" s="94"/>
      <c r="V112" s="94"/>
      <c r="W112" s="95"/>
      <c r="Y112" s="60"/>
      <c r="Z112" s="67"/>
      <c r="AA112" s="67"/>
      <c r="AB112" s="68"/>
      <c r="AC112" s="67"/>
      <c r="AD112" s="63"/>
      <c r="AF112" s="60"/>
      <c r="AG112" s="353"/>
      <c r="AH112" s="353"/>
      <c r="AI112" s="68"/>
      <c r="AJ112" s="67"/>
      <c r="AK112" s="63"/>
    </row>
    <row r="113" spans="1:37" s="34" customFormat="1" ht="75" x14ac:dyDescent="0.25">
      <c r="A113" s="84">
        <v>2</v>
      </c>
      <c r="B113" s="84" t="s">
        <v>29</v>
      </c>
      <c r="C113" s="84" t="s">
        <v>146</v>
      </c>
      <c r="D113" s="86">
        <v>43100</v>
      </c>
      <c r="E113" s="135" t="s">
        <v>256</v>
      </c>
      <c r="F113" s="37">
        <v>310.30224094509902</v>
      </c>
      <c r="G113" s="38" t="s">
        <v>161</v>
      </c>
      <c r="H113" s="135" t="s">
        <v>256</v>
      </c>
      <c r="I113" s="39">
        <v>246.24907570214</v>
      </c>
      <c r="K113" s="60" t="s">
        <v>198</v>
      </c>
      <c r="L113" s="135" t="s">
        <v>256</v>
      </c>
      <c r="M113" s="59">
        <v>3606</v>
      </c>
      <c r="N113" s="135" t="s">
        <v>161</v>
      </c>
      <c r="O113" s="59"/>
      <c r="P113" s="61">
        <v>67172</v>
      </c>
      <c r="R113" s="62"/>
      <c r="S113" s="518" t="s">
        <v>66</v>
      </c>
      <c r="T113" s="519"/>
      <c r="U113" s="519"/>
      <c r="V113" s="519"/>
      <c r="W113" s="520"/>
      <c r="Y113" s="60"/>
      <c r="Z113" s="67"/>
      <c r="AA113" s="67"/>
      <c r="AB113" s="68"/>
      <c r="AC113" s="67"/>
      <c r="AD113" s="63"/>
      <c r="AF113" s="60"/>
      <c r="AG113" s="353"/>
      <c r="AH113" s="350">
        <v>12.229912130000001</v>
      </c>
      <c r="AI113" s="68"/>
      <c r="AJ113" s="67"/>
      <c r="AK113" s="63"/>
    </row>
    <row r="114" spans="1:37" s="34" customFormat="1" ht="75" x14ac:dyDescent="0.25">
      <c r="A114" s="65">
        <v>2</v>
      </c>
      <c r="B114" s="65" t="s">
        <v>29</v>
      </c>
      <c r="C114" s="65" t="s">
        <v>222</v>
      </c>
      <c r="D114" s="80">
        <v>43100</v>
      </c>
      <c r="E114" s="37">
        <v>113.9</v>
      </c>
      <c r="F114" s="135" t="s">
        <v>257</v>
      </c>
      <c r="G114" s="38" t="s">
        <v>161</v>
      </c>
      <c r="H114" s="37">
        <v>97.2</v>
      </c>
      <c r="I114" s="135" t="s">
        <v>257</v>
      </c>
      <c r="K114" s="60"/>
      <c r="L114" s="59">
        <v>3021</v>
      </c>
      <c r="M114" s="135" t="s">
        <v>257</v>
      </c>
      <c r="N114" s="135" t="s">
        <v>161</v>
      </c>
      <c r="O114" s="59">
        <v>8105</v>
      </c>
      <c r="P114" s="61"/>
      <c r="R114" s="62"/>
      <c r="S114" s="93"/>
      <c r="T114" s="94"/>
      <c r="U114" s="94"/>
      <c r="V114" s="94"/>
      <c r="W114" s="95"/>
      <c r="Y114" s="60"/>
      <c r="Z114" s="67"/>
      <c r="AA114" s="67"/>
      <c r="AB114" s="68"/>
      <c r="AC114" s="67"/>
      <c r="AD114" s="63"/>
      <c r="AF114" s="60"/>
      <c r="AG114" s="353"/>
      <c r="AH114" s="354"/>
      <c r="AI114" s="68"/>
      <c r="AJ114" s="67"/>
      <c r="AK114" s="63"/>
    </row>
    <row r="115" spans="1:37" s="34" customFormat="1" ht="75" x14ac:dyDescent="0.25">
      <c r="A115" s="84">
        <v>2</v>
      </c>
      <c r="B115" s="84" t="s">
        <v>29</v>
      </c>
      <c r="C115" s="84" t="s">
        <v>147</v>
      </c>
      <c r="D115" s="86">
        <v>43100</v>
      </c>
      <c r="E115" s="135" t="s">
        <v>256</v>
      </c>
      <c r="F115" s="37">
        <v>118.712715483517</v>
      </c>
      <c r="G115" s="38" t="s">
        <v>161</v>
      </c>
      <c r="H115" s="135" t="s">
        <v>256</v>
      </c>
      <c r="I115" s="39">
        <v>117.604922367439</v>
      </c>
      <c r="K115" s="60" t="s">
        <v>198</v>
      </c>
      <c r="L115" s="135" t="s">
        <v>256</v>
      </c>
      <c r="M115" s="59">
        <v>1697</v>
      </c>
      <c r="N115" s="135" t="s">
        <v>161</v>
      </c>
      <c r="O115" s="59"/>
      <c r="P115" s="61">
        <v>38620</v>
      </c>
      <c r="R115" s="62"/>
      <c r="S115" s="518" t="s">
        <v>66</v>
      </c>
      <c r="T115" s="519"/>
      <c r="U115" s="519"/>
      <c r="V115" s="519"/>
      <c r="W115" s="520"/>
      <c r="Y115" s="60"/>
      <c r="Z115" s="67"/>
      <c r="AA115" s="67"/>
      <c r="AB115" s="68"/>
      <c r="AC115" s="67"/>
      <c r="AD115" s="63"/>
      <c r="AF115" s="60"/>
      <c r="AG115" s="353"/>
      <c r="AH115" s="350">
        <v>0.34850525100000002</v>
      </c>
      <c r="AI115" s="68"/>
      <c r="AJ115" s="67"/>
      <c r="AK115" s="63"/>
    </row>
    <row r="116" spans="1:37" s="34" customFormat="1" ht="60" x14ac:dyDescent="0.25">
      <c r="A116" s="65">
        <v>2</v>
      </c>
      <c r="B116" s="65" t="s">
        <v>29</v>
      </c>
      <c r="C116" s="65" t="s">
        <v>223</v>
      </c>
      <c r="D116" s="80">
        <v>43100</v>
      </c>
      <c r="E116" s="37">
        <v>1100.8</v>
      </c>
      <c r="F116" s="135" t="s">
        <v>257</v>
      </c>
      <c r="G116" s="38" t="s">
        <v>161</v>
      </c>
      <c r="H116" s="37">
        <v>1080.9000000000001</v>
      </c>
      <c r="I116" s="135" t="s">
        <v>257</v>
      </c>
      <c r="K116" s="60"/>
      <c r="L116" s="59">
        <v>27956</v>
      </c>
      <c r="M116" s="135" t="s">
        <v>257</v>
      </c>
      <c r="N116" s="135" t="s">
        <v>161</v>
      </c>
      <c r="O116" s="59">
        <v>85257</v>
      </c>
      <c r="P116" s="61"/>
      <c r="R116" s="62"/>
      <c r="S116" s="93"/>
      <c r="T116" s="96"/>
      <c r="U116" s="96"/>
      <c r="V116" s="96"/>
      <c r="W116" s="97"/>
      <c r="Y116" s="60"/>
      <c r="Z116" s="67"/>
      <c r="AA116" s="67"/>
      <c r="AB116" s="68"/>
      <c r="AC116" s="67"/>
      <c r="AD116" s="63"/>
      <c r="AF116" s="60"/>
      <c r="AG116" s="353"/>
      <c r="AH116" s="353"/>
      <c r="AI116" s="68"/>
      <c r="AJ116" s="67"/>
      <c r="AK116" s="63"/>
    </row>
    <row r="117" spans="1:37" s="34" customFormat="1" ht="45" x14ac:dyDescent="0.25">
      <c r="A117" s="84">
        <v>2</v>
      </c>
      <c r="B117" s="84" t="s">
        <v>29</v>
      </c>
      <c r="C117" s="84" t="s">
        <v>148</v>
      </c>
      <c r="D117" s="86">
        <v>43100</v>
      </c>
      <c r="E117" s="135" t="s">
        <v>256</v>
      </c>
      <c r="F117" s="37">
        <v>2004.50709188569</v>
      </c>
      <c r="G117" s="38" t="s">
        <v>161</v>
      </c>
      <c r="H117" s="135" t="s">
        <v>256</v>
      </c>
      <c r="I117" s="39">
        <v>1979.06237502419</v>
      </c>
      <c r="K117" s="60" t="s">
        <v>198</v>
      </c>
      <c r="L117" s="135" t="s">
        <v>256</v>
      </c>
      <c r="M117" s="59">
        <v>28726</v>
      </c>
      <c r="N117" s="135" t="s">
        <v>161</v>
      </c>
      <c r="O117" s="59"/>
      <c r="P117" s="61">
        <v>657339</v>
      </c>
      <c r="R117" s="62"/>
      <c r="S117" s="518" t="s">
        <v>66</v>
      </c>
      <c r="T117" s="519"/>
      <c r="U117" s="519"/>
      <c r="V117" s="519"/>
      <c r="W117" s="520"/>
      <c r="Y117" s="60"/>
      <c r="Z117" s="67"/>
      <c r="AA117" s="67"/>
      <c r="AB117" s="68"/>
      <c r="AC117" s="67"/>
      <c r="AD117" s="63"/>
      <c r="AF117" s="60"/>
      <c r="AG117" s="353"/>
      <c r="AH117" s="350">
        <v>2.1023348821238601</v>
      </c>
      <c r="AI117" s="68"/>
      <c r="AJ117" s="67"/>
      <c r="AK117" s="63"/>
    </row>
    <row r="118" spans="1:37" s="34" customFormat="1" ht="60" x14ac:dyDescent="0.25">
      <c r="A118" s="65">
        <v>2</v>
      </c>
      <c r="B118" s="65" t="s">
        <v>29</v>
      </c>
      <c r="C118" s="65" t="s">
        <v>224</v>
      </c>
      <c r="D118" s="80">
        <v>43100</v>
      </c>
      <c r="E118" s="37">
        <v>752</v>
      </c>
      <c r="F118" s="135" t="s">
        <v>257</v>
      </c>
      <c r="G118" s="38" t="s">
        <v>161</v>
      </c>
      <c r="H118" s="37">
        <v>818.1</v>
      </c>
      <c r="I118" s="135" t="s">
        <v>257</v>
      </c>
      <c r="K118" s="60"/>
      <c r="L118" s="59">
        <v>19082</v>
      </c>
      <c r="M118" s="135" t="s">
        <v>257</v>
      </c>
      <c r="N118" s="135" t="s">
        <v>161</v>
      </c>
      <c r="O118" s="59">
        <v>68536</v>
      </c>
      <c r="P118" s="61"/>
      <c r="R118" s="62"/>
      <c r="S118" s="93"/>
      <c r="T118" s="94"/>
      <c r="U118" s="94"/>
      <c r="V118" s="94"/>
      <c r="W118" s="95"/>
      <c r="Y118" s="60"/>
      <c r="Z118" s="67"/>
      <c r="AA118" s="67"/>
      <c r="AB118" s="68"/>
      <c r="AC118" s="67"/>
      <c r="AD118" s="63"/>
      <c r="AF118" s="60"/>
      <c r="AG118" s="353"/>
      <c r="AH118" s="353"/>
      <c r="AI118" s="68"/>
      <c r="AJ118" s="67"/>
      <c r="AK118" s="63"/>
    </row>
    <row r="119" spans="1:37" s="34" customFormat="1" ht="60" x14ac:dyDescent="0.25">
      <c r="A119" s="84">
        <v>2</v>
      </c>
      <c r="B119" s="84" t="s">
        <v>29</v>
      </c>
      <c r="C119" s="84" t="s">
        <v>149</v>
      </c>
      <c r="D119" s="86">
        <v>43100</v>
      </c>
      <c r="E119" s="135" t="s">
        <v>256</v>
      </c>
      <c r="F119" s="37">
        <v>1696.31797503183</v>
      </c>
      <c r="G119" s="38" t="s">
        <v>161</v>
      </c>
      <c r="H119" s="135" t="s">
        <v>256</v>
      </c>
      <c r="I119" s="39">
        <v>1684.89689229074</v>
      </c>
      <c r="K119" s="60" t="s">
        <v>198</v>
      </c>
      <c r="L119" s="135" t="s">
        <v>256</v>
      </c>
      <c r="M119" s="59">
        <v>18280</v>
      </c>
      <c r="N119" s="135" t="s">
        <v>161</v>
      </c>
      <c r="O119" s="59"/>
      <c r="P119" s="61">
        <v>439687</v>
      </c>
      <c r="R119" s="62"/>
      <c r="S119" s="518" t="s">
        <v>66</v>
      </c>
      <c r="T119" s="519"/>
      <c r="U119" s="519"/>
      <c r="V119" s="519"/>
      <c r="W119" s="520"/>
      <c r="Y119" s="60"/>
      <c r="Z119" s="67"/>
      <c r="AA119" s="67"/>
      <c r="AB119" s="68"/>
      <c r="AC119" s="67"/>
      <c r="AD119" s="63"/>
      <c r="AF119" s="60"/>
      <c r="AG119" s="353"/>
      <c r="AH119" s="350">
        <v>0.63310063141282902</v>
      </c>
      <c r="AI119" s="68"/>
      <c r="AJ119" s="67"/>
      <c r="AK119" s="63"/>
    </row>
    <row r="120" spans="1:37" s="102" customFormat="1" ht="60" x14ac:dyDescent="0.25">
      <c r="A120" s="100">
        <v>2</v>
      </c>
      <c r="B120" s="100" t="s">
        <v>29</v>
      </c>
      <c r="C120" s="100" t="s">
        <v>225</v>
      </c>
      <c r="D120" s="101">
        <v>43100</v>
      </c>
      <c r="E120" s="178" t="s">
        <v>259</v>
      </c>
      <c r="F120" s="135" t="s">
        <v>257</v>
      </c>
      <c r="G120" s="38" t="s">
        <v>161</v>
      </c>
      <c r="H120" s="178" t="s">
        <v>259</v>
      </c>
      <c r="I120" s="135" t="s">
        <v>257</v>
      </c>
      <c r="J120" s="34"/>
      <c r="K120" s="60"/>
      <c r="L120" s="178" t="s">
        <v>259</v>
      </c>
      <c r="M120" s="135" t="s">
        <v>257</v>
      </c>
      <c r="N120" s="135" t="s">
        <v>161</v>
      </c>
      <c r="O120" s="59"/>
      <c r="P120" s="61"/>
      <c r="Q120" s="34"/>
      <c r="R120" s="62"/>
      <c r="S120" s="93"/>
      <c r="T120" s="112"/>
      <c r="U120" s="112"/>
      <c r="V120" s="112"/>
      <c r="W120" s="113"/>
      <c r="X120" s="34"/>
      <c r="Y120" s="60"/>
      <c r="Z120" s="67"/>
      <c r="AA120" s="67"/>
      <c r="AB120" s="104"/>
      <c r="AC120" s="103"/>
      <c r="AD120" s="105"/>
      <c r="AF120" s="60"/>
      <c r="AG120" s="353"/>
      <c r="AH120" s="353"/>
      <c r="AI120" s="104"/>
      <c r="AJ120" s="103"/>
      <c r="AK120" s="105"/>
    </row>
    <row r="121" spans="1:37" s="34" customFormat="1" ht="60" x14ac:dyDescent="0.25">
      <c r="A121" s="84">
        <v>2</v>
      </c>
      <c r="B121" s="84" t="s">
        <v>29</v>
      </c>
      <c r="C121" s="84" t="s">
        <v>150</v>
      </c>
      <c r="D121" s="86">
        <v>43100</v>
      </c>
      <c r="E121" s="135" t="s">
        <v>256</v>
      </c>
      <c r="F121" s="37">
        <v>433.38422249760299</v>
      </c>
      <c r="G121" s="38" t="s">
        <v>161</v>
      </c>
      <c r="H121" s="135" t="s">
        <v>256</v>
      </c>
      <c r="I121" s="39">
        <v>475.79861223616001</v>
      </c>
      <c r="K121" s="60" t="s">
        <v>198</v>
      </c>
      <c r="L121" s="135" t="s">
        <v>256</v>
      </c>
      <c r="M121" s="59">
        <v>12066</v>
      </c>
      <c r="N121" s="135" t="s">
        <v>161</v>
      </c>
      <c r="O121" s="59"/>
      <c r="P121" s="61">
        <v>318683</v>
      </c>
      <c r="R121" s="62"/>
      <c r="S121" s="518" t="s">
        <v>66</v>
      </c>
      <c r="T121" s="519"/>
      <c r="U121" s="519"/>
      <c r="V121" s="519"/>
      <c r="W121" s="520"/>
      <c r="Y121" s="60"/>
      <c r="Z121" s="67"/>
      <c r="AA121" s="67"/>
      <c r="AB121" s="68"/>
      <c r="AC121" s="67"/>
      <c r="AD121" s="63"/>
      <c r="AF121" s="60"/>
      <c r="AG121" s="353"/>
      <c r="AH121" s="350">
        <v>9.8768382933776504</v>
      </c>
      <c r="AI121" s="68"/>
      <c r="AJ121" s="67"/>
      <c r="AK121" s="63"/>
    </row>
    <row r="122" spans="1:37" s="102" customFormat="1" ht="60" x14ac:dyDescent="0.25">
      <c r="A122" s="100">
        <v>2</v>
      </c>
      <c r="B122" s="100" t="s">
        <v>29</v>
      </c>
      <c r="C122" s="100" t="s">
        <v>226</v>
      </c>
      <c r="D122" s="101">
        <v>43100</v>
      </c>
      <c r="E122" s="178" t="s">
        <v>259</v>
      </c>
      <c r="F122" s="135" t="s">
        <v>257</v>
      </c>
      <c r="G122" s="38" t="s">
        <v>161</v>
      </c>
      <c r="H122" s="178" t="s">
        <v>259</v>
      </c>
      <c r="I122" s="135" t="s">
        <v>257</v>
      </c>
      <c r="J122" s="34"/>
      <c r="K122" s="60"/>
      <c r="L122" s="178" t="s">
        <v>259</v>
      </c>
      <c r="M122" s="135" t="s">
        <v>257</v>
      </c>
      <c r="N122" s="135" t="s">
        <v>161</v>
      </c>
      <c r="O122" s="59"/>
      <c r="P122" s="61"/>
      <c r="Q122" s="34"/>
      <c r="R122" s="62"/>
      <c r="S122" s="93"/>
      <c r="T122" s="112"/>
      <c r="U122" s="112"/>
      <c r="V122" s="112"/>
      <c r="W122" s="113"/>
      <c r="X122" s="34"/>
      <c r="Y122" s="60"/>
      <c r="Z122" s="67"/>
      <c r="AA122" s="67"/>
      <c r="AB122" s="104"/>
      <c r="AC122" s="103"/>
      <c r="AD122" s="105"/>
      <c r="AF122" s="60"/>
      <c r="AG122" s="353"/>
      <c r="AH122" s="353"/>
      <c r="AI122" s="104"/>
      <c r="AJ122" s="103"/>
      <c r="AK122" s="105"/>
    </row>
    <row r="123" spans="1:37" s="34" customFormat="1" ht="60" x14ac:dyDescent="0.25">
      <c r="A123" s="84">
        <v>2</v>
      </c>
      <c r="B123" s="84" t="s">
        <v>29</v>
      </c>
      <c r="C123" s="84" t="s">
        <v>151</v>
      </c>
      <c r="D123" s="86">
        <v>43100</v>
      </c>
      <c r="E123" s="135" t="s">
        <v>256</v>
      </c>
      <c r="F123" s="37">
        <v>524.56421764856998</v>
      </c>
      <c r="G123" s="38" t="s">
        <v>161</v>
      </c>
      <c r="H123" s="135" t="s">
        <v>256</v>
      </c>
      <c r="I123" s="39">
        <v>564.58753373784498</v>
      </c>
      <c r="K123" s="60" t="s">
        <v>198</v>
      </c>
      <c r="L123" s="135" t="s">
        <v>256</v>
      </c>
      <c r="M123" s="59">
        <v>5752</v>
      </c>
      <c r="N123" s="135" t="s">
        <v>161</v>
      </c>
      <c r="O123" s="59"/>
      <c r="P123" s="61">
        <v>148340</v>
      </c>
      <c r="R123" s="62"/>
      <c r="S123" s="518" t="s">
        <v>66</v>
      </c>
      <c r="T123" s="519"/>
      <c r="U123" s="519"/>
      <c r="V123" s="519"/>
      <c r="W123" s="520"/>
      <c r="Y123" s="60"/>
      <c r="Z123" s="67"/>
      <c r="AA123" s="67"/>
      <c r="AB123" s="68"/>
      <c r="AC123" s="67"/>
      <c r="AD123" s="63"/>
      <c r="AF123" s="60"/>
      <c r="AG123" s="353"/>
      <c r="AH123" s="350">
        <v>5.6696595199999997</v>
      </c>
      <c r="AI123" s="68"/>
      <c r="AJ123" s="67"/>
      <c r="AK123" s="63"/>
    </row>
    <row r="124" spans="1:37" s="102" customFormat="1" ht="60" x14ac:dyDescent="0.25">
      <c r="A124" s="100">
        <v>2</v>
      </c>
      <c r="B124" s="100" t="s">
        <v>29</v>
      </c>
      <c r="C124" s="100" t="s">
        <v>227</v>
      </c>
      <c r="D124" s="101">
        <v>43100</v>
      </c>
      <c r="E124" s="178" t="s">
        <v>259</v>
      </c>
      <c r="F124" s="135" t="s">
        <v>257</v>
      </c>
      <c r="G124" s="38" t="s">
        <v>161</v>
      </c>
      <c r="H124" s="178" t="s">
        <v>259</v>
      </c>
      <c r="I124" s="135" t="s">
        <v>257</v>
      </c>
      <c r="J124" s="34"/>
      <c r="K124" s="60"/>
      <c r="L124" s="178" t="s">
        <v>259</v>
      </c>
      <c r="M124" s="135" t="s">
        <v>257</v>
      </c>
      <c r="N124" s="135" t="s">
        <v>161</v>
      </c>
      <c r="O124" s="59"/>
      <c r="P124" s="61"/>
      <c r="Q124" s="34"/>
      <c r="R124" s="62"/>
      <c r="S124" s="93"/>
      <c r="T124" s="112"/>
      <c r="U124" s="112"/>
      <c r="V124" s="112"/>
      <c r="W124" s="113"/>
      <c r="X124" s="34"/>
      <c r="Y124" s="60"/>
      <c r="Z124" s="67"/>
      <c r="AA124" s="67"/>
      <c r="AB124" s="104"/>
      <c r="AC124" s="103"/>
      <c r="AD124" s="105"/>
      <c r="AF124" s="60"/>
      <c r="AG124" s="353"/>
      <c r="AH124" s="353"/>
      <c r="AI124" s="104"/>
      <c r="AJ124" s="103"/>
      <c r="AK124" s="105"/>
    </row>
    <row r="125" spans="1:37" s="34" customFormat="1" ht="60" x14ac:dyDescent="0.25">
      <c r="A125" s="84">
        <v>2</v>
      </c>
      <c r="B125" s="84" t="s">
        <v>29</v>
      </c>
      <c r="C125" s="84" t="s">
        <v>152</v>
      </c>
      <c r="D125" s="86">
        <v>43100</v>
      </c>
      <c r="E125" s="135" t="s">
        <v>256</v>
      </c>
      <c r="F125" s="37">
        <v>358.977282182458</v>
      </c>
      <c r="G125" s="38" t="s">
        <v>161</v>
      </c>
      <c r="H125" s="135" t="s">
        <v>256</v>
      </c>
      <c r="I125" s="39">
        <v>402.92600083678502</v>
      </c>
      <c r="K125" s="60" t="s">
        <v>198</v>
      </c>
      <c r="L125" s="135" t="s">
        <v>256</v>
      </c>
      <c r="M125" s="59">
        <v>6314</v>
      </c>
      <c r="N125" s="135" t="s">
        <v>161</v>
      </c>
      <c r="O125" s="59"/>
      <c r="P125" s="61">
        <v>170343</v>
      </c>
      <c r="R125" s="62"/>
      <c r="S125" s="518" t="s">
        <v>66</v>
      </c>
      <c r="T125" s="519"/>
      <c r="U125" s="519"/>
      <c r="V125" s="519"/>
      <c r="W125" s="520"/>
      <c r="Y125" s="60"/>
      <c r="Z125" s="67"/>
      <c r="AA125" s="67"/>
      <c r="AB125" s="68"/>
      <c r="AC125" s="67"/>
      <c r="AD125" s="63"/>
      <c r="AF125" s="60"/>
      <c r="AG125" s="353"/>
      <c r="AH125" s="350">
        <v>8.4827993789999994</v>
      </c>
      <c r="AI125" s="68"/>
      <c r="AJ125" s="67"/>
      <c r="AK125" s="63"/>
    </row>
    <row r="126" spans="1:37" s="102" customFormat="1" ht="60" x14ac:dyDescent="0.25">
      <c r="A126" s="100">
        <v>2</v>
      </c>
      <c r="B126" s="100" t="s">
        <v>29</v>
      </c>
      <c r="C126" s="100" t="s">
        <v>228</v>
      </c>
      <c r="D126" s="101">
        <v>43100</v>
      </c>
      <c r="E126" s="178" t="s">
        <v>259</v>
      </c>
      <c r="F126" s="135" t="s">
        <v>257</v>
      </c>
      <c r="G126" s="38" t="s">
        <v>161</v>
      </c>
      <c r="H126" s="178" t="s">
        <v>259</v>
      </c>
      <c r="I126" s="135" t="s">
        <v>257</v>
      </c>
      <c r="J126" s="34"/>
      <c r="K126" s="60"/>
      <c r="L126" s="178" t="s">
        <v>259</v>
      </c>
      <c r="M126" s="135" t="s">
        <v>257</v>
      </c>
      <c r="N126" s="135" t="s">
        <v>161</v>
      </c>
      <c r="O126" s="59"/>
      <c r="P126" s="61"/>
      <c r="Q126" s="34"/>
      <c r="R126" s="62"/>
      <c r="S126" s="93"/>
      <c r="T126" s="112"/>
      <c r="U126" s="112"/>
      <c r="V126" s="112"/>
      <c r="W126" s="113"/>
      <c r="X126" s="34"/>
      <c r="Y126" s="60"/>
      <c r="Z126" s="67"/>
      <c r="AA126" s="67"/>
      <c r="AB126" s="104"/>
      <c r="AC126" s="103"/>
      <c r="AD126" s="105"/>
      <c r="AF126" s="60"/>
      <c r="AG126" s="353"/>
      <c r="AH126" s="353"/>
      <c r="AI126" s="104"/>
      <c r="AJ126" s="103"/>
      <c r="AK126" s="105"/>
    </row>
    <row r="127" spans="1:37" s="34" customFormat="1" ht="60" x14ac:dyDescent="0.25">
      <c r="A127" s="84">
        <v>2</v>
      </c>
      <c r="B127" s="84" t="s">
        <v>29</v>
      </c>
      <c r="C127" s="84" t="s">
        <v>153</v>
      </c>
      <c r="D127" s="86">
        <v>43100</v>
      </c>
      <c r="E127" s="135" t="s">
        <v>256</v>
      </c>
      <c r="F127" s="37">
        <v>156.39090525724501</v>
      </c>
      <c r="G127" s="38" t="s">
        <v>161</v>
      </c>
      <c r="H127" s="135" t="s">
        <v>256</v>
      </c>
      <c r="I127" s="39">
        <v>203.727963462806</v>
      </c>
      <c r="K127" s="60" t="s">
        <v>198</v>
      </c>
      <c r="L127" s="135" t="s">
        <v>256</v>
      </c>
      <c r="M127" s="59">
        <v>4168</v>
      </c>
      <c r="N127" s="135" t="s">
        <v>161</v>
      </c>
      <c r="O127" s="59"/>
      <c r="P127" s="61">
        <v>126436</v>
      </c>
      <c r="R127" s="62"/>
      <c r="S127" s="518" t="s">
        <v>66</v>
      </c>
      <c r="T127" s="519"/>
      <c r="U127" s="519"/>
      <c r="V127" s="519"/>
      <c r="W127" s="520"/>
      <c r="Y127" s="60"/>
      <c r="Z127" s="67"/>
      <c r="AA127" s="67"/>
      <c r="AB127" s="68"/>
      <c r="AC127" s="67"/>
      <c r="AD127" s="63"/>
      <c r="AF127" s="60"/>
      <c r="AG127" s="353"/>
      <c r="AH127" s="350">
        <v>19.158836818216599</v>
      </c>
      <c r="AI127" s="68"/>
      <c r="AJ127" s="67"/>
      <c r="AK127" s="63"/>
    </row>
    <row r="128" spans="1:37" s="102" customFormat="1" ht="60" x14ac:dyDescent="0.25">
      <c r="A128" s="100">
        <v>2</v>
      </c>
      <c r="B128" s="100" t="s">
        <v>29</v>
      </c>
      <c r="C128" s="100" t="s">
        <v>229</v>
      </c>
      <c r="D128" s="101">
        <v>43100</v>
      </c>
      <c r="E128" s="178" t="s">
        <v>259</v>
      </c>
      <c r="F128" s="135" t="s">
        <v>257</v>
      </c>
      <c r="G128" s="38" t="s">
        <v>161</v>
      </c>
      <c r="H128" s="178" t="s">
        <v>259</v>
      </c>
      <c r="I128" s="135" t="s">
        <v>257</v>
      </c>
      <c r="J128" s="34"/>
      <c r="K128" s="60"/>
      <c r="L128" s="178" t="s">
        <v>259</v>
      </c>
      <c r="M128" s="135" t="s">
        <v>257</v>
      </c>
      <c r="N128" s="135" t="s">
        <v>161</v>
      </c>
      <c r="O128" s="59"/>
      <c r="P128" s="61"/>
      <c r="Q128" s="34"/>
      <c r="R128" s="62"/>
      <c r="S128" s="93"/>
      <c r="T128" s="112"/>
      <c r="U128" s="112"/>
      <c r="V128" s="112"/>
      <c r="W128" s="113"/>
      <c r="X128" s="34"/>
      <c r="Y128" s="60"/>
      <c r="Z128" s="67"/>
      <c r="AA128" s="67"/>
      <c r="AB128" s="104"/>
      <c r="AC128" s="103"/>
      <c r="AD128" s="105"/>
      <c r="AF128" s="60"/>
      <c r="AG128" s="353"/>
      <c r="AH128" s="353"/>
      <c r="AI128" s="104"/>
      <c r="AJ128" s="103"/>
      <c r="AK128" s="105"/>
    </row>
    <row r="129" spans="1:37" s="34" customFormat="1" ht="60" x14ac:dyDescent="0.25">
      <c r="A129" s="84">
        <v>2</v>
      </c>
      <c r="B129" s="84" t="s">
        <v>29</v>
      </c>
      <c r="C129" s="84" t="s">
        <v>154</v>
      </c>
      <c r="D129" s="86">
        <v>43100</v>
      </c>
      <c r="E129" s="135" t="s">
        <v>256</v>
      </c>
      <c r="F129" s="37">
        <v>232.823345514534</v>
      </c>
      <c r="G129" s="38" t="s">
        <v>161</v>
      </c>
      <c r="H129" s="135" t="s">
        <v>256</v>
      </c>
      <c r="I129" s="39">
        <v>284.90257813129801</v>
      </c>
      <c r="K129" s="60" t="s">
        <v>198</v>
      </c>
      <c r="L129" s="135" t="s">
        <v>256</v>
      </c>
      <c r="M129" s="59">
        <v>2674</v>
      </c>
      <c r="N129" s="135" t="s">
        <v>161</v>
      </c>
      <c r="O129" s="59"/>
      <c r="P129" s="61">
        <v>76718</v>
      </c>
      <c r="R129" s="62"/>
      <c r="S129" s="518" t="s">
        <v>66</v>
      </c>
      <c r="T129" s="519"/>
      <c r="U129" s="519"/>
      <c r="V129" s="519"/>
      <c r="W129" s="520"/>
      <c r="Y129" s="60"/>
      <c r="Z129" s="67"/>
      <c r="AA129" s="67"/>
      <c r="AB129" s="68"/>
      <c r="AC129" s="67"/>
      <c r="AD129" s="63"/>
      <c r="AF129" s="60"/>
      <c r="AG129" s="353"/>
      <c r="AH129" s="350">
        <v>11.48254607</v>
      </c>
      <c r="AI129" s="68"/>
      <c r="AJ129" s="67"/>
      <c r="AK129" s="63"/>
    </row>
    <row r="130" spans="1:37" s="102" customFormat="1" ht="60" x14ac:dyDescent="0.25">
      <c r="A130" s="100">
        <v>2</v>
      </c>
      <c r="B130" s="100" t="s">
        <v>29</v>
      </c>
      <c r="C130" s="100" t="s">
        <v>230</v>
      </c>
      <c r="D130" s="101">
        <v>43100</v>
      </c>
      <c r="E130" s="178" t="s">
        <v>259</v>
      </c>
      <c r="F130" s="135" t="s">
        <v>257</v>
      </c>
      <c r="G130" s="38" t="s">
        <v>161</v>
      </c>
      <c r="H130" s="178" t="s">
        <v>259</v>
      </c>
      <c r="I130" s="135" t="s">
        <v>257</v>
      </c>
      <c r="J130" s="34"/>
      <c r="K130" s="60"/>
      <c r="L130" s="178" t="s">
        <v>259</v>
      </c>
      <c r="M130" s="135" t="s">
        <v>257</v>
      </c>
      <c r="N130" s="135" t="s">
        <v>161</v>
      </c>
      <c r="O130" s="59"/>
      <c r="P130" s="61"/>
      <c r="Q130" s="34"/>
      <c r="R130" s="62"/>
      <c r="S130" s="93"/>
      <c r="T130" s="112"/>
      <c r="U130" s="112"/>
      <c r="V130" s="112"/>
      <c r="W130" s="113"/>
      <c r="X130" s="34"/>
      <c r="Y130" s="60"/>
      <c r="Z130" s="67"/>
      <c r="AA130" s="67"/>
      <c r="AB130" s="104"/>
      <c r="AC130" s="103"/>
      <c r="AD130" s="105"/>
      <c r="AF130" s="60"/>
      <c r="AG130" s="353"/>
      <c r="AH130" s="353"/>
      <c r="AI130" s="104"/>
      <c r="AJ130" s="103"/>
      <c r="AK130" s="105"/>
    </row>
    <row r="131" spans="1:37" s="34" customFormat="1" ht="60" x14ac:dyDescent="0.25">
      <c r="A131" s="84">
        <v>2</v>
      </c>
      <c r="B131" s="84" t="s">
        <v>29</v>
      </c>
      <c r="C131" s="84" t="s">
        <v>155</v>
      </c>
      <c r="D131" s="86">
        <v>43100</v>
      </c>
      <c r="E131" s="135" t="s">
        <v>256</v>
      </c>
      <c r="F131" s="37">
        <v>100.505712997367</v>
      </c>
      <c r="G131" s="38" t="s">
        <v>161</v>
      </c>
      <c r="H131" s="135" t="s">
        <v>256</v>
      </c>
      <c r="I131" s="39">
        <v>143.15723785366001</v>
      </c>
      <c r="K131" s="60" t="s">
        <v>198</v>
      </c>
      <c r="L131" s="135" t="s">
        <v>256</v>
      </c>
      <c r="M131" s="59">
        <v>1494</v>
      </c>
      <c r="N131" s="135" t="s">
        <v>161</v>
      </c>
      <c r="O131" s="59"/>
      <c r="P131" s="61">
        <v>49718</v>
      </c>
      <c r="R131" s="62"/>
      <c r="S131" s="518" t="s">
        <v>66</v>
      </c>
      <c r="T131" s="519"/>
      <c r="U131" s="519"/>
      <c r="V131" s="519"/>
      <c r="W131" s="520"/>
      <c r="Y131" s="60"/>
      <c r="Z131" s="67"/>
      <c r="AA131" s="67"/>
      <c r="AB131" s="68"/>
      <c r="AC131" s="67"/>
      <c r="AD131" s="63"/>
      <c r="AF131" s="60"/>
      <c r="AG131" s="353"/>
      <c r="AH131" s="350">
        <v>15.51540365</v>
      </c>
      <c r="AI131" s="68"/>
      <c r="AJ131" s="67"/>
      <c r="AK131" s="63"/>
    </row>
    <row r="132" spans="1:37" ht="45" x14ac:dyDescent="0.25">
      <c r="A132" s="5">
        <v>2</v>
      </c>
      <c r="B132" s="5" t="s">
        <v>30</v>
      </c>
      <c r="C132" s="281" t="s">
        <v>260</v>
      </c>
      <c r="D132" s="45" t="s">
        <v>250</v>
      </c>
      <c r="E132" s="35">
        <v>0.53</v>
      </c>
      <c r="F132" s="9">
        <f t="shared" ref="F132" si="35">M132/T132</f>
        <v>0.6522389073860162</v>
      </c>
      <c r="G132" s="132" t="s">
        <v>259</v>
      </c>
      <c r="H132" s="35">
        <v>0.61</v>
      </c>
      <c r="I132" s="28">
        <f t="shared" ref="I132:I134" si="36">P132/W132</f>
        <v>0.67150063863839582</v>
      </c>
      <c r="J132" s="34"/>
      <c r="K132" s="22"/>
      <c r="L132" s="135" t="s">
        <v>160</v>
      </c>
      <c r="M132" s="59">
        <v>239975</v>
      </c>
      <c r="N132" s="135" t="s">
        <v>160</v>
      </c>
      <c r="O132" s="135" t="s">
        <v>160</v>
      </c>
      <c r="P132" s="12">
        <v>5734645</v>
      </c>
      <c r="R132" s="25"/>
      <c r="T132" s="8">
        <v>367925</v>
      </c>
      <c r="U132" s="8">
        <f t="shared" ref="U132" si="37">S132+T132</f>
        <v>367925</v>
      </c>
      <c r="W132" s="16">
        <v>8540044</v>
      </c>
      <c r="Y132" s="22"/>
      <c r="Z132" s="18"/>
      <c r="AA132" s="18"/>
      <c r="AB132" s="26"/>
      <c r="AC132" s="18"/>
      <c r="AD132" s="16"/>
      <c r="AF132" s="22"/>
      <c r="AG132" s="352"/>
      <c r="AH132" s="352"/>
      <c r="AI132" s="26"/>
      <c r="AJ132" s="18"/>
      <c r="AK132" s="16"/>
    </row>
    <row r="133" spans="1:37" ht="30" x14ac:dyDescent="0.25">
      <c r="A133" s="5">
        <v>2</v>
      </c>
      <c r="B133" s="5" t="s">
        <v>30</v>
      </c>
      <c r="C133" s="5" t="s">
        <v>31</v>
      </c>
      <c r="D133" s="45" t="s">
        <v>183</v>
      </c>
      <c r="E133" s="35">
        <v>0.184</v>
      </c>
      <c r="F133" s="132" t="s">
        <v>259</v>
      </c>
      <c r="G133" s="132" t="s">
        <v>259</v>
      </c>
      <c r="H133" s="111">
        <v>0.36899999999999999</v>
      </c>
      <c r="I133" s="133" t="s">
        <v>259</v>
      </c>
      <c r="J133" s="34"/>
      <c r="K133" s="22"/>
      <c r="L133" s="70" t="s">
        <v>160</v>
      </c>
      <c r="M133" s="132" t="s">
        <v>259</v>
      </c>
      <c r="N133" s="70" t="s">
        <v>160</v>
      </c>
      <c r="O133" s="70" t="s">
        <v>160</v>
      </c>
      <c r="R133" s="25"/>
      <c r="T133" s="8">
        <v>834350</v>
      </c>
      <c r="U133" s="8">
        <f t="shared" ref="U133:U134" si="38">S133+T133</f>
        <v>834350</v>
      </c>
      <c r="W133" s="16">
        <v>19581164</v>
      </c>
      <c r="Y133" s="22"/>
      <c r="Z133" s="18"/>
      <c r="AA133" s="18"/>
      <c r="AB133" s="26"/>
      <c r="AC133" s="18"/>
      <c r="AD133" s="16"/>
      <c r="AF133" s="22"/>
      <c r="AG133" s="352"/>
      <c r="AH133" s="352"/>
      <c r="AI133" s="26"/>
      <c r="AJ133" s="18"/>
      <c r="AK133" s="16"/>
    </row>
    <row r="134" spans="1:37" ht="30" x14ac:dyDescent="0.25">
      <c r="A134" s="5">
        <v>2</v>
      </c>
      <c r="B134" s="5" t="s">
        <v>32</v>
      </c>
      <c r="C134" s="5" t="s">
        <v>33</v>
      </c>
      <c r="D134" s="45">
        <v>2017</v>
      </c>
      <c r="E134" s="9">
        <v>0.78500000000000003</v>
      </c>
      <c r="F134" s="9">
        <f>M134/T134</f>
        <v>0.84607135417515122</v>
      </c>
      <c r="G134" s="132" t="s">
        <v>259</v>
      </c>
      <c r="H134" s="9">
        <v>0.79900000000000004</v>
      </c>
      <c r="I134" s="28">
        <f t="shared" si="36"/>
        <v>0.82773162237492703</v>
      </c>
      <c r="J134" s="34"/>
      <c r="K134" s="22"/>
      <c r="L134" s="70" t="s">
        <v>160</v>
      </c>
      <c r="M134" s="59">
        <v>2441025</v>
      </c>
      <c r="N134" s="70" t="s">
        <v>160</v>
      </c>
      <c r="O134" s="70" t="s">
        <v>160</v>
      </c>
      <c r="P134" s="12">
        <v>55934538</v>
      </c>
      <c r="R134" s="25"/>
      <c r="T134" s="8">
        <v>2885129</v>
      </c>
      <c r="U134" s="8">
        <f t="shared" si="38"/>
        <v>2885129</v>
      </c>
      <c r="W134" s="16">
        <v>67575693</v>
      </c>
      <c r="Y134" s="22"/>
      <c r="Z134" s="18"/>
      <c r="AA134" s="18"/>
      <c r="AB134" s="26"/>
      <c r="AC134" s="18"/>
      <c r="AD134" s="16"/>
      <c r="AF134" s="22"/>
      <c r="AG134" s="352"/>
      <c r="AH134" s="352"/>
      <c r="AI134" s="26"/>
      <c r="AJ134" s="18"/>
      <c r="AK134" s="16"/>
    </row>
    <row r="135" spans="1:37" s="51" customFormat="1" ht="30" x14ac:dyDescent="0.25">
      <c r="A135" s="6">
        <v>2</v>
      </c>
      <c r="B135" s="6" t="s">
        <v>34</v>
      </c>
      <c r="C135" s="6" t="s">
        <v>35</v>
      </c>
      <c r="D135" s="99">
        <v>2016</v>
      </c>
      <c r="E135" s="135" t="s">
        <v>258</v>
      </c>
      <c r="F135" s="135" t="s">
        <v>258</v>
      </c>
      <c r="G135" s="136" t="s">
        <v>258</v>
      </c>
      <c r="H135" s="135" t="s">
        <v>258</v>
      </c>
      <c r="I135" s="137" t="s">
        <v>258</v>
      </c>
      <c r="K135" s="52"/>
      <c r="L135" s="70" t="s">
        <v>259</v>
      </c>
      <c r="M135" s="53">
        <v>87712</v>
      </c>
      <c r="N135" s="70" t="s">
        <v>259</v>
      </c>
      <c r="O135" s="70" t="s">
        <v>259</v>
      </c>
      <c r="P135" s="54">
        <v>2104858</v>
      </c>
      <c r="R135" s="55"/>
      <c r="S135" s="527" t="s">
        <v>66</v>
      </c>
      <c r="T135" s="528"/>
      <c r="U135" s="528"/>
      <c r="V135" s="528"/>
      <c r="W135" s="529"/>
      <c r="Y135" s="52"/>
      <c r="Z135" s="56"/>
      <c r="AA135" s="56"/>
      <c r="AB135" s="57"/>
      <c r="AC135" s="56"/>
      <c r="AD135" s="58"/>
      <c r="AF135" s="52"/>
      <c r="AG135" s="355"/>
      <c r="AH135" s="355"/>
      <c r="AI135" s="57"/>
      <c r="AJ135" s="56"/>
      <c r="AK135" s="58"/>
    </row>
    <row r="136" spans="1:37" ht="30" x14ac:dyDescent="0.25">
      <c r="A136" s="5">
        <v>2</v>
      </c>
      <c r="B136" s="5" t="s">
        <v>36</v>
      </c>
      <c r="C136" s="5" t="s">
        <v>64</v>
      </c>
      <c r="D136" s="45" t="s">
        <v>182</v>
      </c>
      <c r="E136" s="37">
        <v>36.308659534652776</v>
      </c>
      <c r="F136" s="98">
        <v>35.044253252981903</v>
      </c>
      <c r="G136" s="30" t="s">
        <v>161</v>
      </c>
      <c r="H136" s="37">
        <v>34.392567769672183</v>
      </c>
      <c r="I136" s="39">
        <v>33.507210310211299</v>
      </c>
      <c r="K136" s="60" t="s">
        <v>164</v>
      </c>
      <c r="L136" s="8">
        <v>393</v>
      </c>
      <c r="M136" s="8">
        <v>305.8</v>
      </c>
      <c r="N136" s="8">
        <f t="shared" ref="N136:N138" si="39">L136+M136</f>
        <v>698.8</v>
      </c>
      <c r="O136" s="8">
        <v>1137</v>
      </c>
      <c r="P136" s="12">
        <v>6358</v>
      </c>
      <c r="R136" s="30"/>
      <c r="S136" s="521" t="s">
        <v>66</v>
      </c>
      <c r="T136" s="522"/>
      <c r="U136" s="522"/>
      <c r="V136" s="522"/>
      <c r="W136" s="523"/>
      <c r="Y136" s="22"/>
      <c r="Z136" s="18"/>
      <c r="AA136" s="18"/>
      <c r="AB136" s="26"/>
      <c r="AC136" s="18"/>
      <c r="AD136" s="16"/>
      <c r="AF136" s="22"/>
      <c r="AG136" s="352">
        <v>2.4782693534793654</v>
      </c>
      <c r="AH136" s="350">
        <v>1.7182038692633399</v>
      </c>
      <c r="AI136" s="26"/>
      <c r="AJ136" s="18"/>
      <c r="AK136" s="16"/>
    </row>
    <row r="137" spans="1:37" ht="45" x14ac:dyDescent="0.25">
      <c r="A137" s="5">
        <v>2</v>
      </c>
      <c r="B137" s="5" t="s">
        <v>36</v>
      </c>
      <c r="C137" s="5" t="s">
        <v>162</v>
      </c>
      <c r="D137" s="45" t="s">
        <v>182</v>
      </c>
      <c r="E137" s="37">
        <v>13.449032630702854</v>
      </c>
      <c r="F137" s="98">
        <v>9.52449924957223</v>
      </c>
      <c r="G137" s="30" t="s">
        <v>161</v>
      </c>
      <c r="H137" s="37">
        <v>10.583021789013893</v>
      </c>
      <c r="I137" s="39">
        <v>8.8694713789353905</v>
      </c>
      <c r="K137" s="60" t="s">
        <v>164</v>
      </c>
      <c r="L137" s="8">
        <v>60</v>
      </c>
      <c r="M137" s="8">
        <v>34.4</v>
      </c>
      <c r="N137" s="8">
        <f t="shared" si="39"/>
        <v>94.4</v>
      </c>
      <c r="O137" s="8">
        <v>140</v>
      </c>
      <c r="P137" s="12">
        <v>676.8</v>
      </c>
      <c r="R137" s="30"/>
      <c r="S137" s="521" t="s">
        <v>66</v>
      </c>
      <c r="T137" s="522"/>
      <c r="U137" s="522"/>
      <c r="V137" s="522"/>
      <c r="W137" s="523"/>
      <c r="Y137" s="22"/>
      <c r="Z137" s="18"/>
      <c r="AA137" s="18"/>
      <c r="AB137" s="26"/>
      <c r="AC137" s="18"/>
      <c r="AD137" s="16"/>
      <c r="AF137" s="22"/>
      <c r="AG137" s="352">
        <v>3.9829519595093781</v>
      </c>
      <c r="AH137" s="350">
        <v>0.90423754466518202</v>
      </c>
      <c r="AI137" s="26"/>
      <c r="AJ137" s="18"/>
      <c r="AK137" s="16"/>
    </row>
    <row r="138" spans="1:37" ht="30" x14ac:dyDescent="0.25">
      <c r="A138" s="5">
        <v>2</v>
      </c>
      <c r="B138" s="5" t="s">
        <v>36</v>
      </c>
      <c r="C138" s="5" t="s">
        <v>163</v>
      </c>
      <c r="D138" s="45" t="s">
        <v>182</v>
      </c>
      <c r="E138" s="37">
        <v>8.2034364475880075</v>
      </c>
      <c r="F138" s="98">
        <v>7.9164346191375703</v>
      </c>
      <c r="G138" s="30" t="s">
        <v>161</v>
      </c>
      <c r="H138" s="37">
        <v>9.3450378087953769</v>
      </c>
      <c r="I138" s="39">
        <v>5.5385441413961898</v>
      </c>
      <c r="K138" s="60" t="s">
        <v>164</v>
      </c>
      <c r="L138" s="8">
        <v>37</v>
      </c>
      <c r="M138" s="8">
        <v>28.6</v>
      </c>
      <c r="N138" s="8">
        <f t="shared" si="39"/>
        <v>65.599999999999994</v>
      </c>
      <c r="O138" s="8">
        <v>124</v>
      </c>
      <c r="P138" s="12">
        <v>422.8</v>
      </c>
      <c r="R138" s="30"/>
      <c r="S138" s="521" t="s">
        <v>66</v>
      </c>
      <c r="T138" s="522"/>
      <c r="U138" s="522"/>
      <c r="V138" s="522"/>
      <c r="W138" s="523"/>
      <c r="Y138" s="22"/>
      <c r="Z138" s="18"/>
      <c r="AA138" s="18"/>
      <c r="AB138" s="26"/>
      <c r="AC138" s="18"/>
      <c r="AD138" s="16"/>
      <c r="AF138" s="22"/>
      <c r="AG138" s="352">
        <v>1.9423826545030738</v>
      </c>
      <c r="AH138" s="350">
        <v>3.62012771824701</v>
      </c>
      <c r="AI138" s="26"/>
      <c r="AJ138" s="18"/>
      <c r="AK138" s="16"/>
    </row>
    <row r="139" spans="1:37" s="75" customFormat="1" ht="30" x14ac:dyDescent="0.25">
      <c r="A139" s="48">
        <v>2</v>
      </c>
      <c r="B139" s="48" t="s">
        <v>36</v>
      </c>
      <c r="C139" s="48" t="s">
        <v>178</v>
      </c>
      <c r="D139" s="72">
        <v>2016</v>
      </c>
      <c r="E139" s="134" t="s">
        <v>259</v>
      </c>
      <c r="F139" s="78">
        <v>6137</v>
      </c>
      <c r="G139" s="30" t="s">
        <v>161</v>
      </c>
      <c r="H139" s="134" t="s">
        <v>259</v>
      </c>
      <c r="I139" s="79">
        <v>5426.4</v>
      </c>
      <c r="K139" s="76" t="s">
        <v>165</v>
      </c>
      <c r="L139" s="70" t="s">
        <v>259</v>
      </c>
      <c r="M139" s="70" t="s">
        <v>259</v>
      </c>
      <c r="N139" s="70" t="s">
        <v>259</v>
      </c>
      <c r="O139" s="70" t="s">
        <v>259</v>
      </c>
      <c r="P139" s="138" t="s">
        <v>259</v>
      </c>
      <c r="R139" s="64"/>
      <c r="S139" s="524" t="s">
        <v>66</v>
      </c>
      <c r="T139" s="525"/>
      <c r="U139" s="525"/>
      <c r="V139" s="525"/>
      <c r="W139" s="526"/>
      <c r="Y139" s="76"/>
      <c r="Z139" s="77"/>
      <c r="AA139" s="77"/>
      <c r="AB139" s="73"/>
      <c r="AC139" s="77"/>
      <c r="AD139" s="74"/>
      <c r="AF139" s="76"/>
      <c r="AG139" s="356"/>
      <c r="AH139" s="357">
        <v>10</v>
      </c>
      <c r="AI139" s="73"/>
      <c r="AJ139" s="77"/>
      <c r="AK139" s="74"/>
    </row>
    <row r="140" spans="1:37" s="34" customFormat="1" ht="45" x14ac:dyDescent="0.25">
      <c r="A140" s="65">
        <v>3</v>
      </c>
      <c r="B140" s="65" t="s">
        <v>37</v>
      </c>
      <c r="C140" s="48" t="s">
        <v>38</v>
      </c>
      <c r="D140" s="80">
        <v>43466</v>
      </c>
      <c r="E140" s="81">
        <f>L140/S140*100000</f>
        <v>103.43208213314435</v>
      </c>
      <c r="F140" s="81">
        <f t="shared" ref="F140:F141" si="40">M140/T140*100000</f>
        <v>125.72252746284515</v>
      </c>
      <c r="G140" s="82">
        <f t="shared" ref="G140:G141" si="41">N140/U140*100000</f>
        <v>113.20633500448972</v>
      </c>
      <c r="H140" s="81">
        <f t="shared" ref="H140:H141" si="42">O140/V140*100000</f>
        <v>104.07460200438204</v>
      </c>
      <c r="I140" s="83">
        <f t="shared" ref="I140:I141" si="43">P140/W140*100000</f>
        <v>128.51658659243012</v>
      </c>
      <c r="K140" s="60" t="s">
        <v>188</v>
      </c>
      <c r="L140" s="59">
        <v>3742</v>
      </c>
      <c r="M140" s="59">
        <v>3552</v>
      </c>
      <c r="N140" s="59">
        <f t="shared" ref="N140:N170" si="44">L140+M140</f>
        <v>7294</v>
      </c>
      <c r="O140" s="59">
        <v>11772</v>
      </c>
      <c r="P140" s="61">
        <v>82853</v>
      </c>
      <c r="R140" s="62" t="s">
        <v>166</v>
      </c>
      <c r="S140" s="59">
        <f>L5</f>
        <v>3617833</v>
      </c>
      <c r="T140" s="59">
        <f>M5</f>
        <v>2825269.3225959241</v>
      </c>
      <c r="U140" s="59">
        <f t="shared" ref="U140:U153" si="45">S140+T140</f>
        <v>6443102.3225959241</v>
      </c>
      <c r="V140" s="59">
        <f>O5</f>
        <v>11311117</v>
      </c>
      <c r="W140" s="63">
        <f>P5</f>
        <v>64468721.273118705</v>
      </c>
      <c r="Y140" s="60"/>
      <c r="Z140" s="67"/>
      <c r="AA140" s="67"/>
      <c r="AB140" s="68"/>
      <c r="AC140" s="67"/>
      <c r="AD140" s="63"/>
      <c r="AF140" s="60"/>
      <c r="AG140" s="353"/>
      <c r="AH140" s="353"/>
      <c r="AI140" s="68"/>
      <c r="AJ140" s="67"/>
      <c r="AK140" s="63"/>
    </row>
    <row r="141" spans="1:37" s="34" customFormat="1" ht="45" x14ac:dyDescent="0.25">
      <c r="A141" s="65">
        <v>3</v>
      </c>
      <c r="B141" s="65" t="s">
        <v>37</v>
      </c>
      <c r="C141" s="48" t="s">
        <v>39</v>
      </c>
      <c r="D141" s="80">
        <v>43466</v>
      </c>
      <c r="E141" s="81">
        <f t="shared" ref="E141" si="46">L141/S141*100000</f>
        <v>62.08136196446879</v>
      </c>
      <c r="F141" s="81">
        <f t="shared" si="40"/>
        <v>67.285620694501304</v>
      </c>
      <c r="G141" s="82">
        <f t="shared" si="41"/>
        <v>64.363404341050028</v>
      </c>
      <c r="H141" s="81">
        <f t="shared" si="42"/>
        <v>65.572657413056547</v>
      </c>
      <c r="I141" s="83">
        <f t="shared" si="43"/>
        <v>65.841231471266951</v>
      </c>
      <c r="K141" s="60" t="s">
        <v>171</v>
      </c>
      <c r="L141" s="59">
        <v>2246</v>
      </c>
      <c r="M141" s="59">
        <v>1901</v>
      </c>
      <c r="N141" s="59">
        <f t="shared" si="44"/>
        <v>4147</v>
      </c>
      <c r="O141" s="59">
        <v>7417</v>
      </c>
      <c r="P141" s="61">
        <v>42447</v>
      </c>
      <c r="R141" s="62" t="s">
        <v>166</v>
      </c>
      <c r="S141" s="59">
        <f>L5</f>
        <v>3617833</v>
      </c>
      <c r="T141" s="59">
        <f>M5</f>
        <v>2825269.3225959241</v>
      </c>
      <c r="U141" s="59">
        <f t="shared" si="45"/>
        <v>6443102.3225959241</v>
      </c>
      <c r="V141" s="59">
        <f>O5</f>
        <v>11311117</v>
      </c>
      <c r="W141" s="63">
        <f>P5</f>
        <v>64468721.273118705</v>
      </c>
      <c r="Y141" s="60"/>
      <c r="Z141" s="67"/>
      <c r="AA141" s="67"/>
      <c r="AB141" s="68"/>
      <c r="AC141" s="67"/>
      <c r="AD141" s="63"/>
      <c r="AF141" s="60"/>
      <c r="AG141" s="353"/>
      <c r="AH141" s="353"/>
      <c r="AI141" s="68"/>
      <c r="AJ141" s="67"/>
      <c r="AK141" s="63"/>
    </row>
    <row r="142" spans="1:37" s="34" customFormat="1" ht="45" x14ac:dyDescent="0.25">
      <c r="A142" s="65">
        <v>3</v>
      </c>
      <c r="B142" s="65" t="s">
        <v>37</v>
      </c>
      <c r="C142" s="48" t="s">
        <v>40</v>
      </c>
      <c r="D142" s="80">
        <v>43466</v>
      </c>
      <c r="E142" s="88">
        <f t="shared" ref="E142" si="47">L142/S142</f>
        <v>0.41486411536328344</v>
      </c>
      <c r="F142" s="88">
        <f t="shared" ref="F142" si="48">M142/T142</f>
        <v>0.46480855855855857</v>
      </c>
      <c r="G142" s="89">
        <f t="shared" ref="G142" si="49">N142/U142</f>
        <v>0.43145050726624623</v>
      </c>
      <c r="H142" s="88">
        <f t="shared" ref="H142" si="50">O142/V142</f>
        <v>0.26043535462265277</v>
      </c>
      <c r="I142" s="90">
        <f t="shared" ref="I142" si="51">P142/W142</f>
        <v>0.48768300483989718</v>
      </c>
      <c r="K142" s="60" t="s">
        <v>168</v>
      </c>
      <c r="L142" s="59">
        <f>L140-L141</f>
        <v>1496</v>
      </c>
      <c r="M142" s="59">
        <f>M140-M141</f>
        <v>1651</v>
      </c>
      <c r="N142" s="59">
        <f t="shared" si="44"/>
        <v>3147</v>
      </c>
      <c r="O142" s="59">
        <f t="shared" ref="O142:P142" si="52">O140-O141</f>
        <v>4355</v>
      </c>
      <c r="P142" s="61">
        <f t="shared" si="52"/>
        <v>40406</v>
      </c>
      <c r="R142" s="62" t="s">
        <v>167</v>
      </c>
      <c r="S142" s="59">
        <v>3606</v>
      </c>
      <c r="T142" s="59">
        <f t="shared" ref="T142:W142" si="53">M140</f>
        <v>3552</v>
      </c>
      <c r="U142" s="59">
        <f t="shared" si="53"/>
        <v>7294</v>
      </c>
      <c r="V142" s="59">
        <v>16722</v>
      </c>
      <c r="W142" s="63">
        <f t="shared" si="53"/>
        <v>82853</v>
      </c>
      <c r="Y142" s="60"/>
      <c r="Z142" s="67"/>
      <c r="AA142" s="67"/>
      <c r="AB142" s="68"/>
      <c r="AC142" s="67"/>
      <c r="AD142" s="63"/>
      <c r="AF142" s="60"/>
      <c r="AG142" s="353"/>
      <c r="AH142" s="353"/>
      <c r="AI142" s="68"/>
      <c r="AJ142" s="67"/>
      <c r="AK142" s="63"/>
    </row>
    <row r="143" spans="1:37" s="34" customFormat="1" x14ac:dyDescent="0.25">
      <c r="A143" s="65">
        <v>3</v>
      </c>
      <c r="B143" s="65" t="s">
        <v>37</v>
      </c>
      <c r="C143" s="65" t="s">
        <v>41</v>
      </c>
      <c r="D143" s="80">
        <v>43466</v>
      </c>
      <c r="E143" s="81">
        <f t="shared" ref="E143:E151" si="54">L143/S143*100000</f>
        <v>10.171834907802545</v>
      </c>
      <c r="F143" s="81">
        <f t="shared" ref="F143:F151" si="55">M143/T143*100000</f>
        <v>8.5655550805204186</v>
      </c>
      <c r="G143" s="82">
        <f t="shared" ref="G143:G151" si="56">N143/U143*100000</f>
        <v>9.4674889433422997</v>
      </c>
      <c r="H143" s="81">
        <f t="shared" ref="H143:H151" si="57">O143/V143*100000</f>
        <v>9.3713114275097666</v>
      </c>
      <c r="I143" s="83">
        <f t="shared" ref="I143:I151" si="58">P143/W143*100000</f>
        <v>10.223562480908436</v>
      </c>
      <c r="K143" s="60" t="s">
        <v>172</v>
      </c>
      <c r="L143" s="59">
        <v>368</v>
      </c>
      <c r="M143" s="59">
        <v>242</v>
      </c>
      <c r="N143" s="59">
        <f t="shared" si="44"/>
        <v>610</v>
      </c>
      <c r="O143" s="59">
        <v>1060</v>
      </c>
      <c r="P143" s="61">
        <v>6591</v>
      </c>
      <c r="R143" s="62" t="s">
        <v>166</v>
      </c>
      <c r="S143" s="59">
        <f>L$5</f>
        <v>3617833</v>
      </c>
      <c r="T143" s="59">
        <f>M$5</f>
        <v>2825269.3225959241</v>
      </c>
      <c r="U143" s="59">
        <f t="shared" si="45"/>
        <v>6443102.3225959241</v>
      </c>
      <c r="V143" s="59">
        <f t="shared" ref="V143:W151" si="59">O$5</f>
        <v>11311117</v>
      </c>
      <c r="W143" s="63">
        <f t="shared" si="59"/>
        <v>64468721.273118705</v>
      </c>
      <c r="Y143" s="60"/>
      <c r="Z143" s="67"/>
      <c r="AA143" s="67"/>
      <c r="AB143" s="68"/>
      <c r="AC143" s="67"/>
      <c r="AD143" s="63"/>
      <c r="AF143" s="60"/>
      <c r="AG143" s="353"/>
      <c r="AH143" s="353"/>
      <c r="AI143" s="68"/>
      <c r="AJ143" s="67"/>
      <c r="AK143" s="63"/>
    </row>
    <row r="144" spans="1:37" s="34" customFormat="1" x14ac:dyDescent="0.25">
      <c r="A144" s="65">
        <v>3</v>
      </c>
      <c r="B144" s="65" t="s">
        <v>37</v>
      </c>
      <c r="C144" s="65" t="s">
        <v>175</v>
      </c>
      <c r="D144" s="80">
        <v>43466</v>
      </c>
      <c r="E144" s="81">
        <f t="shared" si="54"/>
        <v>2.4600361597674629</v>
      </c>
      <c r="F144" s="81">
        <f t="shared" si="55"/>
        <v>1.238819949662044</v>
      </c>
      <c r="G144" s="82">
        <f t="shared" si="56"/>
        <v>1.9245387360236805</v>
      </c>
      <c r="H144" s="81">
        <f t="shared" si="57"/>
        <v>2.3074644175283483</v>
      </c>
      <c r="I144" s="83">
        <f t="shared" si="58"/>
        <v>1.5697534866756695</v>
      </c>
      <c r="K144" s="60" t="s">
        <v>173</v>
      </c>
      <c r="L144" s="59">
        <v>89</v>
      </c>
      <c r="M144" s="59">
        <v>35</v>
      </c>
      <c r="N144" s="59">
        <f t="shared" si="44"/>
        <v>124</v>
      </c>
      <c r="O144" s="59">
        <v>261</v>
      </c>
      <c r="P144" s="61">
        <v>1012</v>
      </c>
      <c r="R144" s="62" t="s">
        <v>166</v>
      </c>
      <c r="S144" s="59">
        <f t="shared" ref="S144:T151" si="60">L$5</f>
        <v>3617833</v>
      </c>
      <c r="T144" s="59">
        <f t="shared" si="60"/>
        <v>2825269.3225959241</v>
      </c>
      <c r="U144" s="59">
        <f t="shared" si="45"/>
        <v>6443102.3225959241</v>
      </c>
      <c r="V144" s="59">
        <f t="shared" si="59"/>
        <v>11311117</v>
      </c>
      <c r="W144" s="63">
        <f t="shared" si="59"/>
        <v>64468721.273118705</v>
      </c>
      <c r="Y144" s="60"/>
      <c r="Z144" s="67"/>
      <c r="AA144" s="67"/>
      <c r="AB144" s="68"/>
      <c r="AC144" s="67"/>
      <c r="AD144" s="63"/>
      <c r="AF144" s="60"/>
      <c r="AG144" s="353"/>
      <c r="AH144" s="353"/>
      <c r="AI144" s="68"/>
      <c r="AJ144" s="67"/>
      <c r="AK144" s="63"/>
    </row>
    <row r="145" spans="1:37" s="34" customFormat="1" x14ac:dyDescent="0.25">
      <c r="A145" s="65">
        <v>3</v>
      </c>
      <c r="B145" s="65" t="s">
        <v>37</v>
      </c>
      <c r="C145" s="65" t="s">
        <v>42</v>
      </c>
      <c r="D145" s="80">
        <v>43466</v>
      </c>
      <c r="E145" s="81">
        <f t="shared" si="54"/>
        <v>3.0957758415051222</v>
      </c>
      <c r="F145" s="81">
        <f t="shared" si="55"/>
        <v>2.1944810536870492</v>
      </c>
      <c r="G145" s="82">
        <f t="shared" si="56"/>
        <v>2.7005624199041969</v>
      </c>
      <c r="H145" s="81">
        <f t="shared" si="57"/>
        <v>3.3241632988147853</v>
      </c>
      <c r="I145" s="83">
        <f t="shared" si="58"/>
        <v>2.8354835707936008</v>
      </c>
      <c r="K145" s="60" t="s">
        <v>174</v>
      </c>
      <c r="L145" s="59">
        <v>112</v>
      </c>
      <c r="M145" s="59">
        <v>62</v>
      </c>
      <c r="N145" s="59">
        <f t="shared" si="44"/>
        <v>174</v>
      </c>
      <c r="O145" s="59">
        <v>376</v>
      </c>
      <c r="P145" s="61">
        <v>1828</v>
      </c>
      <c r="R145" s="62" t="s">
        <v>166</v>
      </c>
      <c r="S145" s="59">
        <f t="shared" si="60"/>
        <v>3617833</v>
      </c>
      <c r="T145" s="59">
        <f t="shared" si="60"/>
        <v>2825269.3225959241</v>
      </c>
      <c r="U145" s="59">
        <f t="shared" si="45"/>
        <v>6443102.3225959241</v>
      </c>
      <c r="V145" s="59">
        <f t="shared" si="59"/>
        <v>11311117</v>
      </c>
      <c r="W145" s="63">
        <f t="shared" si="59"/>
        <v>64468721.273118705</v>
      </c>
      <c r="Y145" s="60"/>
      <c r="Z145" s="67"/>
      <c r="AA145" s="67"/>
      <c r="AB145" s="68"/>
      <c r="AC145" s="67"/>
      <c r="AD145" s="63"/>
      <c r="AF145" s="60"/>
      <c r="AG145" s="353"/>
      <c r="AH145" s="353"/>
      <c r="AI145" s="68"/>
      <c r="AJ145" s="67"/>
      <c r="AK145" s="63"/>
    </row>
    <row r="146" spans="1:37" s="34" customFormat="1" ht="30" x14ac:dyDescent="0.25">
      <c r="A146" s="65">
        <v>3</v>
      </c>
      <c r="B146" s="65" t="s">
        <v>37</v>
      </c>
      <c r="C146" s="65" t="s">
        <v>43</v>
      </c>
      <c r="D146" s="80">
        <v>43466</v>
      </c>
      <c r="E146" s="81">
        <f t="shared" si="54"/>
        <v>73.91164821593479</v>
      </c>
      <c r="F146" s="81">
        <f t="shared" si="55"/>
        <v>53.517021825400306</v>
      </c>
      <c r="G146" s="82">
        <f t="shared" si="56"/>
        <v>64.968702814476828</v>
      </c>
      <c r="H146" s="81">
        <f t="shared" si="57"/>
        <v>80.531392257723084</v>
      </c>
      <c r="I146" s="83">
        <f t="shared" si="58"/>
        <v>62.968520545058105</v>
      </c>
      <c r="K146" s="60" t="s">
        <v>176</v>
      </c>
      <c r="L146" s="59">
        <v>2674</v>
      </c>
      <c r="M146" s="59">
        <v>1512</v>
      </c>
      <c r="N146" s="59">
        <f t="shared" si="44"/>
        <v>4186</v>
      </c>
      <c r="O146" s="59">
        <v>9109</v>
      </c>
      <c r="P146" s="61">
        <v>40595</v>
      </c>
      <c r="R146" s="62" t="s">
        <v>166</v>
      </c>
      <c r="S146" s="59">
        <f t="shared" si="60"/>
        <v>3617833</v>
      </c>
      <c r="T146" s="59">
        <f t="shared" si="60"/>
        <v>2825269.3225959241</v>
      </c>
      <c r="U146" s="59">
        <f t="shared" si="45"/>
        <v>6443102.3225959241</v>
      </c>
      <c r="V146" s="59">
        <f t="shared" si="59"/>
        <v>11311117</v>
      </c>
      <c r="W146" s="63">
        <f t="shared" si="59"/>
        <v>64468721.273118705</v>
      </c>
      <c r="Y146" s="60"/>
      <c r="Z146" s="67"/>
      <c r="AA146" s="67"/>
      <c r="AB146" s="68"/>
      <c r="AC146" s="67"/>
      <c r="AD146" s="63"/>
      <c r="AF146" s="60"/>
      <c r="AG146" s="353"/>
      <c r="AH146" s="353"/>
      <c r="AI146" s="68"/>
      <c r="AJ146" s="67"/>
      <c r="AK146" s="63"/>
    </row>
    <row r="147" spans="1:37" s="34" customFormat="1" ht="30" x14ac:dyDescent="0.25">
      <c r="A147" s="65">
        <v>3</v>
      </c>
      <c r="B147" s="65" t="s">
        <v>44</v>
      </c>
      <c r="C147" s="65" t="s">
        <v>45</v>
      </c>
      <c r="D147" s="66">
        <v>2018</v>
      </c>
      <c r="E147" s="81">
        <f t="shared" si="54"/>
        <v>356.01422177308905</v>
      </c>
      <c r="F147" s="81">
        <f t="shared" si="55"/>
        <v>417.26995390188108</v>
      </c>
      <c r="G147" s="82">
        <f t="shared" si="56"/>
        <v>382.87456515296913</v>
      </c>
      <c r="H147" s="81">
        <f t="shared" si="57"/>
        <v>381.40353423981026</v>
      </c>
      <c r="I147" s="83">
        <f t="shared" si="58"/>
        <v>358.63438181207658</v>
      </c>
      <c r="K147" s="60" t="s">
        <v>177</v>
      </c>
      <c r="L147" s="59">
        <v>12880</v>
      </c>
      <c r="M147" s="59">
        <v>11789</v>
      </c>
      <c r="N147" s="59">
        <f t="shared" si="44"/>
        <v>24669</v>
      </c>
      <c r="O147" s="59">
        <v>43141</v>
      </c>
      <c r="P147" s="61">
        <v>231207</v>
      </c>
      <c r="R147" s="62" t="s">
        <v>166</v>
      </c>
      <c r="S147" s="59">
        <f t="shared" si="60"/>
        <v>3617833</v>
      </c>
      <c r="T147" s="59">
        <f t="shared" si="60"/>
        <v>2825269.3225959241</v>
      </c>
      <c r="U147" s="59">
        <f t="shared" si="45"/>
        <v>6443102.3225959241</v>
      </c>
      <c r="V147" s="59">
        <f t="shared" si="59"/>
        <v>11311117</v>
      </c>
      <c r="W147" s="63">
        <f t="shared" si="59"/>
        <v>64468721.273118705</v>
      </c>
      <c r="Y147" s="60"/>
      <c r="Z147" s="67"/>
      <c r="AA147" s="67"/>
      <c r="AB147" s="68"/>
      <c r="AC147" s="67"/>
      <c r="AD147" s="63"/>
      <c r="AF147" s="60"/>
      <c r="AG147" s="353"/>
      <c r="AH147" s="353"/>
      <c r="AI147" s="68"/>
      <c r="AJ147" s="67"/>
      <c r="AK147" s="63"/>
    </row>
    <row r="148" spans="1:37" s="34" customFormat="1" x14ac:dyDescent="0.25">
      <c r="A148" s="65">
        <v>3</v>
      </c>
      <c r="B148" s="65" t="s">
        <v>44</v>
      </c>
      <c r="C148" s="65" t="s">
        <v>46</v>
      </c>
      <c r="D148" s="66">
        <v>2018</v>
      </c>
      <c r="E148" s="81">
        <f t="shared" si="54"/>
        <v>12.383103366020489</v>
      </c>
      <c r="F148" s="81">
        <f t="shared" si="55"/>
        <v>23.749948177806615</v>
      </c>
      <c r="G148" s="82">
        <f t="shared" si="56"/>
        <v>17.367410045245954</v>
      </c>
      <c r="H148" s="81">
        <f t="shared" si="57"/>
        <v>26.328080595400081</v>
      </c>
      <c r="I148" s="83">
        <f t="shared" si="58"/>
        <v>22.714891362528167</v>
      </c>
      <c r="K148" s="60" t="s">
        <v>177</v>
      </c>
      <c r="L148" s="59">
        <v>448</v>
      </c>
      <c r="M148" s="59">
        <v>671</v>
      </c>
      <c r="N148" s="59">
        <f t="shared" si="44"/>
        <v>1119</v>
      </c>
      <c r="O148" s="59">
        <v>2978</v>
      </c>
      <c r="P148" s="61">
        <v>14644</v>
      </c>
      <c r="R148" s="62" t="s">
        <v>166</v>
      </c>
      <c r="S148" s="59">
        <f t="shared" si="60"/>
        <v>3617833</v>
      </c>
      <c r="T148" s="59">
        <f t="shared" si="60"/>
        <v>2825269.3225959241</v>
      </c>
      <c r="U148" s="59">
        <f t="shared" si="45"/>
        <v>6443102.3225959241</v>
      </c>
      <c r="V148" s="59">
        <f t="shared" si="59"/>
        <v>11311117</v>
      </c>
      <c r="W148" s="63">
        <f t="shared" si="59"/>
        <v>64468721.273118705</v>
      </c>
      <c r="Y148" s="60"/>
      <c r="Z148" s="67"/>
      <c r="AA148" s="67"/>
      <c r="AB148" s="68"/>
      <c r="AC148" s="67"/>
      <c r="AD148" s="63"/>
      <c r="AF148" s="60"/>
      <c r="AG148" s="353"/>
      <c r="AH148" s="353"/>
      <c r="AI148" s="68"/>
      <c r="AJ148" s="67"/>
      <c r="AK148" s="63"/>
    </row>
    <row r="149" spans="1:37" s="34" customFormat="1" ht="30" x14ac:dyDescent="0.25">
      <c r="A149" s="65">
        <v>3</v>
      </c>
      <c r="B149" s="65" t="s">
        <v>44</v>
      </c>
      <c r="C149" s="65" t="s">
        <v>47</v>
      </c>
      <c r="D149" s="66">
        <v>2018</v>
      </c>
      <c r="E149" s="81">
        <f t="shared" si="54"/>
        <v>135.77188333458179</v>
      </c>
      <c r="F149" s="81">
        <f t="shared" si="55"/>
        <v>113.0865639762923</v>
      </c>
      <c r="G149" s="82">
        <f t="shared" si="56"/>
        <v>125.82448010438692</v>
      </c>
      <c r="H149" s="81">
        <f t="shared" si="57"/>
        <v>140.07458326175919</v>
      </c>
      <c r="I149" s="83">
        <f t="shared" si="58"/>
        <v>119.33694120295716</v>
      </c>
      <c r="K149" s="60" t="s">
        <v>177</v>
      </c>
      <c r="L149" s="59">
        <v>4912</v>
      </c>
      <c r="M149" s="59">
        <v>3195</v>
      </c>
      <c r="N149" s="59">
        <f t="shared" si="44"/>
        <v>8107</v>
      </c>
      <c r="O149" s="59">
        <v>15844</v>
      </c>
      <c r="P149" s="61">
        <v>76935</v>
      </c>
      <c r="R149" s="62" t="s">
        <v>166</v>
      </c>
      <c r="S149" s="59">
        <f t="shared" si="60"/>
        <v>3617833</v>
      </c>
      <c r="T149" s="59">
        <f t="shared" si="60"/>
        <v>2825269.3225959241</v>
      </c>
      <c r="U149" s="59">
        <f t="shared" si="45"/>
        <v>6443102.3225959241</v>
      </c>
      <c r="V149" s="59">
        <f t="shared" si="59"/>
        <v>11311117</v>
      </c>
      <c r="W149" s="63">
        <f t="shared" si="59"/>
        <v>64468721.273118705</v>
      </c>
      <c r="Y149" s="60"/>
      <c r="Z149" s="67"/>
      <c r="AA149" s="67"/>
      <c r="AB149" s="68"/>
      <c r="AC149" s="67"/>
      <c r="AD149" s="63"/>
      <c r="AF149" s="60"/>
      <c r="AG149" s="353"/>
      <c r="AH149" s="353"/>
      <c r="AI149" s="68"/>
      <c r="AJ149" s="67"/>
      <c r="AK149" s="63"/>
    </row>
    <row r="150" spans="1:37" s="34" customFormat="1" ht="30" x14ac:dyDescent="0.25">
      <c r="A150" s="65">
        <v>3</v>
      </c>
      <c r="B150" s="65" t="s">
        <v>44</v>
      </c>
      <c r="C150" s="65" t="s">
        <v>48</v>
      </c>
      <c r="D150" s="66">
        <v>2018</v>
      </c>
      <c r="E150" s="81">
        <f t="shared" si="54"/>
        <v>14.45616754559981</v>
      </c>
      <c r="F150" s="81">
        <f t="shared" si="55"/>
        <v>21.307703134187157</v>
      </c>
      <c r="G150" s="82">
        <f t="shared" si="56"/>
        <v>17.460532887311619</v>
      </c>
      <c r="H150" s="81">
        <f>O150/V150*100000</f>
        <v>9.9636490366070838</v>
      </c>
      <c r="I150" s="83">
        <f t="shared" si="58"/>
        <v>19.105389027059509</v>
      </c>
      <c r="K150" s="60" t="s">
        <v>177</v>
      </c>
      <c r="L150" s="59">
        <v>523</v>
      </c>
      <c r="M150" s="59">
        <v>602</v>
      </c>
      <c r="N150" s="59">
        <f t="shared" si="44"/>
        <v>1125</v>
      </c>
      <c r="O150" s="59">
        <v>1127</v>
      </c>
      <c r="P150" s="61">
        <f>11715+602</f>
        <v>12317</v>
      </c>
      <c r="R150" s="62" t="s">
        <v>166</v>
      </c>
      <c r="S150" s="59">
        <f t="shared" si="60"/>
        <v>3617833</v>
      </c>
      <c r="T150" s="59">
        <f t="shared" si="60"/>
        <v>2825269.3225959241</v>
      </c>
      <c r="U150" s="59">
        <f t="shared" si="45"/>
        <v>6443102.3225959241</v>
      </c>
      <c r="V150" s="59">
        <f t="shared" si="59"/>
        <v>11311117</v>
      </c>
      <c r="W150" s="63">
        <f t="shared" si="59"/>
        <v>64468721.273118705</v>
      </c>
      <c r="Y150" s="60"/>
      <c r="Z150" s="67"/>
      <c r="AA150" s="67"/>
      <c r="AB150" s="68"/>
      <c r="AC150" s="67"/>
      <c r="AD150" s="63"/>
      <c r="AF150" s="60"/>
      <c r="AG150" s="353"/>
      <c r="AH150" s="353"/>
      <c r="AI150" s="68"/>
      <c r="AJ150" s="67"/>
      <c r="AK150" s="63"/>
    </row>
    <row r="151" spans="1:37" ht="30" x14ac:dyDescent="0.25">
      <c r="A151" s="5">
        <v>3</v>
      </c>
      <c r="B151" s="5" t="s">
        <v>44</v>
      </c>
      <c r="C151" s="48" t="s">
        <v>49</v>
      </c>
      <c r="D151" s="45">
        <v>2018</v>
      </c>
      <c r="E151" s="40">
        <f t="shared" si="54"/>
        <v>44.861108846096549</v>
      </c>
      <c r="F151" s="40">
        <f t="shared" si="55"/>
        <v>175.59387915066858</v>
      </c>
      <c r="G151" s="41">
        <f t="shared" si="56"/>
        <v>102.18679869338639</v>
      </c>
      <c r="H151" s="81">
        <f t="shared" si="57"/>
        <v>58.022563112025097</v>
      </c>
      <c r="I151" s="42">
        <f t="shared" si="58"/>
        <v>181.30032315180395</v>
      </c>
      <c r="K151" s="22" t="s">
        <v>177</v>
      </c>
      <c r="L151" s="8">
        <v>1623</v>
      </c>
      <c r="M151" s="8">
        <v>4961</v>
      </c>
      <c r="N151" s="8">
        <f t="shared" si="44"/>
        <v>6584</v>
      </c>
      <c r="O151" s="59">
        <v>6563</v>
      </c>
      <c r="P151" s="12">
        <v>116882</v>
      </c>
      <c r="R151" s="62" t="s">
        <v>166</v>
      </c>
      <c r="S151" s="8">
        <f t="shared" si="60"/>
        <v>3617833</v>
      </c>
      <c r="T151" s="8">
        <f t="shared" si="60"/>
        <v>2825269.3225959241</v>
      </c>
      <c r="U151" s="8">
        <f t="shared" si="45"/>
        <v>6443102.3225959241</v>
      </c>
      <c r="V151" s="8">
        <f t="shared" si="59"/>
        <v>11311117</v>
      </c>
      <c r="W151" s="16">
        <f t="shared" si="59"/>
        <v>64468721.273118705</v>
      </c>
      <c r="Y151" s="22"/>
      <c r="Z151" s="18"/>
      <c r="AA151" s="18"/>
      <c r="AB151" s="26"/>
      <c r="AC151" s="18"/>
      <c r="AD151" s="16"/>
      <c r="AF151" s="22"/>
      <c r="AG151" s="352"/>
      <c r="AH151" s="352"/>
      <c r="AI151" s="26"/>
      <c r="AJ151" s="18"/>
      <c r="AK151" s="16"/>
    </row>
    <row r="152" spans="1:37" ht="30" x14ac:dyDescent="0.25">
      <c r="A152" s="5">
        <v>3</v>
      </c>
      <c r="B152" s="5" t="s">
        <v>44</v>
      </c>
      <c r="C152" s="5" t="s">
        <v>50</v>
      </c>
      <c r="D152" s="45">
        <v>2018</v>
      </c>
      <c r="E152" s="135" t="s">
        <v>258</v>
      </c>
      <c r="F152" s="135" t="s">
        <v>258</v>
      </c>
      <c r="G152" s="136" t="s">
        <v>258</v>
      </c>
      <c r="H152" s="135" t="s">
        <v>258</v>
      </c>
      <c r="I152" s="137" t="s">
        <v>258</v>
      </c>
      <c r="K152" s="22" t="s">
        <v>170</v>
      </c>
      <c r="L152" s="8">
        <v>36</v>
      </c>
      <c r="M152" s="8">
        <v>29</v>
      </c>
      <c r="N152" s="8">
        <f t="shared" si="44"/>
        <v>65</v>
      </c>
      <c r="O152" s="59">
        <v>68</v>
      </c>
      <c r="P152" s="12">
        <v>446</v>
      </c>
      <c r="R152" s="30"/>
      <c r="S152" s="521" t="s">
        <v>66</v>
      </c>
      <c r="T152" s="522"/>
      <c r="U152" s="522"/>
      <c r="V152" s="522"/>
      <c r="W152" s="523"/>
      <c r="Y152" s="22"/>
      <c r="Z152" s="18"/>
      <c r="AA152" s="18"/>
      <c r="AB152" s="26"/>
      <c r="AC152" s="18"/>
      <c r="AD152" s="16"/>
      <c r="AF152" s="22"/>
      <c r="AG152" s="352"/>
      <c r="AH152" s="352"/>
      <c r="AI152" s="26"/>
      <c r="AJ152" s="18"/>
      <c r="AK152" s="16"/>
    </row>
    <row r="153" spans="1:37" s="34" customFormat="1" ht="45" x14ac:dyDescent="0.25">
      <c r="A153" s="65">
        <v>3</v>
      </c>
      <c r="B153" s="65" t="s">
        <v>51</v>
      </c>
      <c r="C153" s="48" t="s">
        <v>52</v>
      </c>
      <c r="D153" s="66">
        <v>2020</v>
      </c>
      <c r="E153" s="81">
        <f>L153/S153*1000</f>
        <v>76.644609952226944</v>
      </c>
      <c r="F153" s="81">
        <f>M153/T153*1000</f>
        <v>50.580674141236322</v>
      </c>
      <c r="G153" s="82">
        <f t="shared" ref="G153:I153" si="61">N153/U153*1000</f>
        <v>64.920241954187617</v>
      </c>
      <c r="H153" s="139" t="s">
        <v>259</v>
      </c>
      <c r="I153" s="83">
        <f t="shared" si="61"/>
        <v>52.084868724150127</v>
      </c>
      <c r="K153" s="60" t="s">
        <v>177</v>
      </c>
      <c r="L153" s="59">
        <v>49077</v>
      </c>
      <c r="M153" s="59">
        <v>26481</v>
      </c>
      <c r="N153" s="59">
        <f t="shared" si="44"/>
        <v>75558</v>
      </c>
      <c r="O153" s="139" t="s">
        <v>259</v>
      </c>
      <c r="P153" s="61">
        <v>644603</v>
      </c>
      <c r="R153" s="62" t="s">
        <v>71</v>
      </c>
      <c r="S153" s="59">
        <f>L14</f>
        <v>640319</v>
      </c>
      <c r="T153" s="59">
        <f>M14</f>
        <v>523539.87861168385</v>
      </c>
      <c r="U153" s="59">
        <f t="shared" si="45"/>
        <v>1163858.8786116838</v>
      </c>
      <c r="V153" s="59">
        <f>O14</f>
        <v>2061044</v>
      </c>
      <c r="W153" s="63">
        <f>P14</f>
        <v>12376012.761286229</v>
      </c>
      <c r="Y153" s="60"/>
      <c r="Z153" s="67"/>
      <c r="AA153" s="67"/>
      <c r="AB153" s="68"/>
      <c r="AC153" s="67"/>
      <c r="AD153" s="63"/>
      <c r="AF153" s="60"/>
      <c r="AG153" s="353"/>
      <c r="AH153" s="353"/>
      <c r="AI153" s="68"/>
      <c r="AJ153" s="67"/>
      <c r="AK153" s="63"/>
    </row>
    <row r="154" spans="1:37" ht="45" x14ac:dyDescent="0.25">
      <c r="A154" s="65">
        <v>3</v>
      </c>
      <c r="B154" s="65" t="s">
        <v>53</v>
      </c>
      <c r="C154" s="65" t="s">
        <v>190</v>
      </c>
      <c r="D154" s="66">
        <v>2020</v>
      </c>
      <c r="E154" s="40">
        <f t="shared" ref="E154" si="62">L154/S154*100000</f>
        <v>57.402101129065144</v>
      </c>
      <c r="F154" s="135" t="s">
        <v>257</v>
      </c>
      <c r="G154" s="135" t="s">
        <v>161</v>
      </c>
      <c r="H154" s="139" t="s">
        <v>259</v>
      </c>
      <c r="I154" s="142" t="s">
        <v>257</v>
      </c>
      <c r="K154" s="22" t="s">
        <v>169</v>
      </c>
      <c r="L154" s="8">
        <v>487</v>
      </c>
      <c r="M154" s="135" t="s">
        <v>257</v>
      </c>
      <c r="N154" s="135" t="s">
        <v>161</v>
      </c>
      <c r="O154" s="139" t="s">
        <v>259</v>
      </c>
      <c r="R154" s="62" t="s">
        <v>236</v>
      </c>
      <c r="S154" s="59">
        <f>L$11</f>
        <v>848401</v>
      </c>
      <c r="T154" s="59">
        <f t="shared" ref="T154:W154" si="63">M$11</f>
        <v>703437.22308182716</v>
      </c>
      <c r="U154" s="59">
        <f t="shared" si="63"/>
        <v>1551838.2230818272</v>
      </c>
      <c r="V154" s="59">
        <f t="shared" si="63"/>
        <v>2556179</v>
      </c>
      <c r="W154" s="63">
        <f t="shared" si="63"/>
        <v>15609331.925258458</v>
      </c>
      <c r="Y154" s="22"/>
      <c r="Z154" s="18"/>
      <c r="AA154" s="18"/>
      <c r="AB154" s="26"/>
      <c r="AC154" s="18"/>
      <c r="AD154" s="16"/>
      <c r="AF154" s="22"/>
      <c r="AG154" s="352"/>
      <c r="AH154" s="352"/>
      <c r="AI154" s="26"/>
      <c r="AJ154" s="18"/>
      <c r="AK154" s="16"/>
    </row>
    <row r="155" spans="1:37" ht="45" x14ac:dyDescent="0.25">
      <c r="A155" s="65">
        <v>3</v>
      </c>
      <c r="B155" s="65" t="s">
        <v>53</v>
      </c>
      <c r="C155" s="65" t="s">
        <v>189</v>
      </c>
      <c r="D155" s="66">
        <v>2020</v>
      </c>
      <c r="E155" s="40">
        <f t="shared" ref="E155:E161" si="64">L155/S155*100000</f>
        <v>166.96564494091206</v>
      </c>
      <c r="F155" s="135" t="s">
        <v>257</v>
      </c>
      <c r="G155" s="135" t="s">
        <v>161</v>
      </c>
      <c r="H155" s="139" t="s">
        <v>259</v>
      </c>
      <c r="I155" s="279" t="s">
        <v>257</v>
      </c>
      <c r="K155" s="22" t="s">
        <v>169</v>
      </c>
      <c r="L155" s="8">
        <v>4624</v>
      </c>
      <c r="M155" s="135" t="s">
        <v>257</v>
      </c>
      <c r="N155" s="135" t="s">
        <v>161</v>
      </c>
      <c r="O155" s="139" t="s">
        <v>259</v>
      </c>
      <c r="P155" s="61"/>
      <c r="R155" s="62" t="s">
        <v>237</v>
      </c>
      <c r="S155" s="59">
        <f t="shared" ref="S155:W164" si="65">L$5-L$11</f>
        <v>2769432</v>
      </c>
      <c r="T155" s="59">
        <f t="shared" si="65"/>
        <v>2121832.099514097</v>
      </c>
      <c r="U155" s="59">
        <f t="shared" si="65"/>
        <v>4891264.099514097</v>
      </c>
      <c r="V155" s="59">
        <f t="shared" si="65"/>
        <v>8754938</v>
      </c>
      <c r="W155" s="63">
        <f t="shared" si="65"/>
        <v>48859389.347860247</v>
      </c>
      <c r="Y155" s="22"/>
      <c r="Z155" s="18"/>
      <c r="AA155" s="18"/>
      <c r="AB155" s="26"/>
      <c r="AC155" s="18"/>
      <c r="AD155" s="16"/>
      <c r="AF155" s="22"/>
      <c r="AG155" s="352"/>
      <c r="AH155" s="352"/>
      <c r="AI155" s="26"/>
      <c r="AJ155" s="18"/>
      <c r="AK155" s="16"/>
    </row>
    <row r="156" spans="1:37" ht="45" x14ac:dyDescent="0.25">
      <c r="A156" s="65">
        <v>3</v>
      </c>
      <c r="B156" s="65" t="s">
        <v>53</v>
      </c>
      <c r="C156" s="65" t="s">
        <v>191</v>
      </c>
      <c r="D156" s="66">
        <v>2020</v>
      </c>
      <c r="E156" s="40">
        <f t="shared" si="64"/>
        <v>18.668087896723947</v>
      </c>
      <c r="F156" s="135" t="s">
        <v>257</v>
      </c>
      <c r="G156" s="135" t="s">
        <v>161</v>
      </c>
      <c r="H156" s="139" t="s">
        <v>259</v>
      </c>
      <c r="I156" s="279" t="s">
        <v>257</v>
      </c>
      <c r="K156" s="22" t="s">
        <v>169</v>
      </c>
      <c r="L156" s="8">
        <v>517</v>
      </c>
      <c r="M156" s="135" t="s">
        <v>257</v>
      </c>
      <c r="N156" s="135" t="s">
        <v>161</v>
      </c>
      <c r="O156" s="139" t="s">
        <v>259</v>
      </c>
      <c r="P156" s="61"/>
      <c r="R156" s="62" t="s">
        <v>237</v>
      </c>
      <c r="S156" s="59">
        <f t="shared" si="65"/>
        <v>2769432</v>
      </c>
      <c r="T156" s="59">
        <f t="shared" si="65"/>
        <v>2121832.099514097</v>
      </c>
      <c r="U156" s="59">
        <f t="shared" si="65"/>
        <v>4891264.099514097</v>
      </c>
      <c r="V156" s="59">
        <f t="shared" si="65"/>
        <v>8754938</v>
      </c>
      <c r="W156" s="63">
        <f t="shared" si="65"/>
        <v>48859389.347860247</v>
      </c>
      <c r="Y156" s="22"/>
      <c r="Z156" s="18"/>
      <c r="AA156" s="18"/>
      <c r="AB156" s="26"/>
      <c r="AC156" s="18"/>
      <c r="AD156" s="16"/>
      <c r="AF156" s="22"/>
      <c r="AG156" s="352"/>
      <c r="AH156" s="352"/>
      <c r="AI156" s="26"/>
      <c r="AJ156" s="18"/>
      <c r="AK156" s="16"/>
    </row>
    <row r="157" spans="1:37" ht="45" x14ac:dyDescent="0.25">
      <c r="A157" s="65">
        <v>3</v>
      </c>
      <c r="B157" s="65" t="s">
        <v>53</v>
      </c>
      <c r="C157" s="65" t="s">
        <v>192</v>
      </c>
      <c r="D157" s="66">
        <v>2020</v>
      </c>
      <c r="E157" s="40">
        <f t="shared" si="64"/>
        <v>74.347375201846447</v>
      </c>
      <c r="F157" s="135" t="s">
        <v>257</v>
      </c>
      <c r="G157" s="135" t="s">
        <v>161</v>
      </c>
      <c r="H157" s="139" t="s">
        <v>259</v>
      </c>
      <c r="I157" s="279" t="s">
        <v>257</v>
      </c>
      <c r="K157" s="22" t="s">
        <v>169</v>
      </c>
      <c r="L157" s="8">
        <v>2059</v>
      </c>
      <c r="M157" s="135" t="s">
        <v>257</v>
      </c>
      <c r="N157" s="135" t="s">
        <v>161</v>
      </c>
      <c r="O157" s="139" t="s">
        <v>259</v>
      </c>
      <c r="P157" s="61"/>
      <c r="R157" s="62" t="s">
        <v>237</v>
      </c>
      <c r="S157" s="59">
        <f t="shared" si="65"/>
        <v>2769432</v>
      </c>
      <c r="T157" s="59">
        <f t="shared" si="65"/>
        <v>2121832.099514097</v>
      </c>
      <c r="U157" s="59">
        <f t="shared" si="65"/>
        <v>4891264.099514097</v>
      </c>
      <c r="V157" s="59">
        <f t="shared" si="65"/>
        <v>8754938</v>
      </c>
      <c r="W157" s="63">
        <f t="shared" si="65"/>
        <v>48859389.347860247</v>
      </c>
      <c r="Y157" s="22"/>
      <c r="Z157" s="18"/>
      <c r="AA157" s="18"/>
      <c r="AB157" s="26"/>
      <c r="AC157" s="18"/>
      <c r="AD157" s="16"/>
      <c r="AF157" s="22"/>
      <c r="AG157" s="352"/>
      <c r="AH157" s="352"/>
      <c r="AI157" s="26"/>
      <c r="AJ157" s="18"/>
      <c r="AK157" s="16"/>
    </row>
    <row r="158" spans="1:37" ht="45" x14ac:dyDescent="0.25">
      <c r="A158" s="65">
        <v>3</v>
      </c>
      <c r="B158" s="65" t="s">
        <v>53</v>
      </c>
      <c r="C158" s="65" t="s">
        <v>193</v>
      </c>
      <c r="D158" s="66">
        <v>2020</v>
      </c>
      <c r="E158" s="40">
        <f t="shared" si="64"/>
        <v>13.958632142500774</v>
      </c>
      <c r="F158" s="135" t="s">
        <v>257</v>
      </c>
      <c r="G158" s="135" t="s">
        <v>161</v>
      </c>
      <c r="H158" s="139" t="s">
        <v>259</v>
      </c>
      <c r="I158" s="279" t="s">
        <v>257</v>
      </c>
      <c r="K158" s="22" t="s">
        <v>169</v>
      </c>
      <c r="L158" s="8">
        <v>505</v>
      </c>
      <c r="M158" s="135" t="s">
        <v>257</v>
      </c>
      <c r="N158" s="135" t="s">
        <v>161</v>
      </c>
      <c r="O158" s="139" t="s">
        <v>259</v>
      </c>
      <c r="P158" s="61"/>
      <c r="R158" s="62" t="s">
        <v>166</v>
      </c>
      <c r="S158" s="59">
        <f t="shared" ref="S158:T161" si="66">L$5</f>
        <v>3617833</v>
      </c>
      <c r="T158" s="59">
        <f t="shared" si="66"/>
        <v>2825269.3225959241</v>
      </c>
      <c r="U158" s="59">
        <f>S158+T158</f>
        <v>6443102.3225959241</v>
      </c>
      <c r="V158" s="59">
        <f t="shared" ref="V158:W161" si="67">O$5</f>
        <v>11311117</v>
      </c>
      <c r="W158" s="63">
        <f t="shared" si="67"/>
        <v>64468721.273118705</v>
      </c>
      <c r="Y158" s="22"/>
      <c r="Z158" s="18"/>
      <c r="AA158" s="18"/>
      <c r="AB158" s="26"/>
      <c r="AC158" s="18"/>
      <c r="AD158" s="16"/>
      <c r="AF158" s="22"/>
      <c r="AG158" s="352"/>
      <c r="AH158" s="352"/>
      <c r="AI158" s="26"/>
      <c r="AJ158" s="18"/>
      <c r="AK158" s="16"/>
    </row>
    <row r="159" spans="1:37" ht="45" x14ac:dyDescent="0.25">
      <c r="A159" s="65">
        <v>3</v>
      </c>
      <c r="B159" s="65" t="s">
        <v>53</v>
      </c>
      <c r="C159" s="65" t="s">
        <v>194</v>
      </c>
      <c r="D159" s="66">
        <v>2020</v>
      </c>
      <c r="E159" s="40">
        <f t="shared" si="64"/>
        <v>86.709364417871143</v>
      </c>
      <c r="F159" s="135" t="s">
        <v>257</v>
      </c>
      <c r="G159" s="135" t="s">
        <v>161</v>
      </c>
      <c r="H159" s="139" t="s">
        <v>259</v>
      </c>
      <c r="I159" s="279" t="s">
        <v>257</v>
      </c>
      <c r="K159" s="22" t="s">
        <v>169</v>
      </c>
      <c r="L159" s="8">
        <v>3137</v>
      </c>
      <c r="M159" s="135" t="s">
        <v>257</v>
      </c>
      <c r="N159" s="135" t="s">
        <v>161</v>
      </c>
      <c r="O159" s="139" t="s">
        <v>259</v>
      </c>
      <c r="P159" s="61"/>
      <c r="R159" s="62" t="s">
        <v>166</v>
      </c>
      <c r="S159" s="59">
        <f t="shared" si="66"/>
        <v>3617833</v>
      </c>
      <c r="T159" s="59">
        <f t="shared" si="66"/>
        <v>2825269.3225959241</v>
      </c>
      <c r="U159" s="59">
        <f>S159+T159</f>
        <v>6443102.3225959241</v>
      </c>
      <c r="V159" s="59">
        <f t="shared" si="67"/>
        <v>11311117</v>
      </c>
      <c r="W159" s="63">
        <f t="shared" si="67"/>
        <v>64468721.273118705</v>
      </c>
      <c r="Y159" s="22"/>
      <c r="Z159" s="18"/>
      <c r="AA159" s="18"/>
      <c r="AB159" s="26"/>
      <c r="AC159" s="18"/>
      <c r="AD159" s="16"/>
      <c r="AF159" s="22"/>
      <c r="AG159" s="352"/>
      <c r="AH159" s="352"/>
      <c r="AI159" s="26"/>
      <c r="AJ159" s="18"/>
      <c r="AK159" s="16"/>
    </row>
    <row r="160" spans="1:37" ht="30" x14ac:dyDescent="0.25">
      <c r="A160" s="65">
        <v>3</v>
      </c>
      <c r="B160" s="65" t="s">
        <v>53</v>
      </c>
      <c r="C160" s="65" t="s">
        <v>195</v>
      </c>
      <c r="D160" s="66">
        <v>2020</v>
      </c>
      <c r="E160" s="40">
        <f t="shared" si="64"/>
        <v>3.7038746675150569</v>
      </c>
      <c r="F160" s="135" t="s">
        <v>257</v>
      </c>
      <c r="G160" s="135" t="s">
        <v>161</v>
      </c>
      <c r="H160" s="139" t="s">
        <v>259</v>
      </c>
      <c r="I160" s="279" t="s">
        <v>257</v>
      </c>
      <c r="K160" s="22" t="s">
        <v>169</v>
      </c>
      <c r="L160" s="8">
        <v>134</v>
      </c>
      <c r="M160" s="135" t="s">
        <v>257</v>
      </c>
      <c r="N160" s="135" t="s">
        <v>161</v>
      </c>
      <c r="O160" s="139" t="s">
        <v>259</v>
      </c>
      <c r="P160" s="61"/>
      <c r="R160" s="62" t="s">
        <v>166</v>
      </c>
      <c r="S160" s="59">
        <f t="shared" si="66"/>
        <v>3617833</v>
      </c>
      <c r="T160" s="59">
        <f t="shared" si="66"/>
        <v>2825269.3225959241</v>
      </c>
      <c r="U160" s="59">
        <f>S160+T160</f>
        <v>6443102.3225959241</v>
      </c>
      <c r="V160" s="59">
        <f t="shared" si="67"/>
        <v>11311117</v>
      </c>
      <c r="W160" s="63">
        <f t="shared" si="67"/>
        <v>64468721.273118705</v>
      </c>
      <c r="Y160" s="22"/>
      <c r="Z160" s="18"/>
      <c r="AA160" s="18"/>
      <c r="AB160" s="26"/>
      <c r="AC160" s="18"/>
      <c r="AD160" s="16"/>
      <c r="AF160" s="22"/>
      <c r="AG160" s="352"/>
      <c r="AH160" s="352"/>
      <c r="AI160" s="26"/>
      <c r="AJ160" s="18"/>
      <c r="AK160" s="16"/>
    </row>
    <row r="161" spans="1:37" ht="45" x14ac:dyDescent="0.25">
      <c r="A161" s="65">
        <v>3</v>
      </c>
      <c r="B161" s="65" t="s">
        <v>53</v>
      </c>
      <c r="C161" s="65" t="s">
        <v>196</v>
      </c>
      <c r="D161" s="66">
        <v>2020</v>
      </c>
      <c r="E161" s="40">
        <f t="shared" si="64"/>
        <v>3.4827478216932621</v>
      </c>
      <c r="F161" s="135" t="s">
        <v>257</v>
      </c>
      <c r="G161" s="135" t="s">
        <v>161</v>
      </c>
      <c r="H161" s="139" t="s">
        <v>259</v>
      </c>
      <c r="I161" s="279" t="s">
        <v>257</v>
      </c>
      <c r="K161" s="22" t="s">
        <v>169</v>
      </c>
      <c r="L161" s="8">
        <v>126</v>
      </c>
      <c r="M161" s="135" t="s">
        <v>257</v>
      </c>
      <c r="N161" s="135" t="s">
        <v>161</v>
      </c>
      <c r="O161" s="139" t="s">
        <v>259</v>
      </c>
      <c r="P161" s="61"/>
      <c r="R161" s="62" t="s">
        <v>166</v>
      </c>
      <c r="S161" s="59">
        <f t="shared" si="66"/>
        <v>3617833</v>
      </c>
      <c r="T161" s="59">
        <f t="shared" si="66"/>
        <v>2825269.3225959241</v>
      </c>
      <c r="U161" s="59">
        <f t="shared" ref="U161" si="68">S161+T161</f>
        <v>6443102.3225959241</v>
      </c>
      <c r="V161" s="59">
        <f t="shared" si="67"/>
        <v>11311117</v>
      </c>
      <c r="W161" s="63">
        <f t="shared" si="67"/>
        <v>64468721.273118705</v>
      </c>
      <c r="Y161" s="22"/>
      <c r="Z161" s="18"/>
      <c r="AA161" s="18"/>
      <c r="AB161" s="26"/>
      <c r="AC161" s="18"/>
      <c r="AD161" s="16"/>
      <c r="AF161" s="22"/>
      <c r="AG161" s="352"/>
      <c r="AH161" s="352"/>
      <c r="AI161" s="26"/>
      <c r="AJ161" s="18"/>
      <c r="AK161" s="16"/>
    </row>
    <row r="162" spans="1:37" ht="45" x14ac:dyDescent="0.25">
      <c r="A162" s="84">
        <v>3</v>
      </c>
      <c r="B162" s="84" t="s">
        <v>53</v>
      </c>
      <c r="C162" s="84" t="s">
        <v>231</v>
      </c>
      <c r="D162" s="85">
        <v>2020</v>
      </c>
      <c r="E162" s="135" t="s">
        <v>256</v>
      </c>
      <c r="F162" s="81">
        <f t="shared" ref="F162:F169" si="69">M162/T162*100000</f>
        <v>336.36026156991329</v>
      </c>
      <c r="G162" s="135" t="s">
        <v>161</v>
      </c>
      <c r="H162" s="140" t="s">
        <v>256</v>
      </c>
      <c r="I162" s="42">
        <f t="shared" ref="I162:I169" si="70">P162/W162*100000</f>
        <v>286.22338892601095</v>
      </c>
      <c r="K162" s="22"/>
      <c r="L162" s="135" t="s">
        <v>256</v>
      </c>
      <c r="M162" s="8">
        <v>7137</v>
      </c>
      <c r="N162" s="135" t="s">
        <v>161</v>
      </c>
      <c r="P162" s="61">
        <v>139847</v>
      </c>
      <c r="R162" s="62" t="s">
        <v>237</v>
      </c>
      <c r="S162" s="59">
        <f t="shared" si="65"/>
        <v>2769432</v>
      </c>
      <c r="T162" s="59">
        <f t="shared" si="65"/>
        <v>2121832.099514097</v>
      </c>
      <c r="U162" s="59">
        <f t="shared" si="65"/>
        <v>4891264.099514097</v>
      </c>
      <c r="V162" s="59">
        <f t="shared" si="65"/>
        <v>8754938</v>
      </c>
      <c r="W162" s="63">
        <f t="shared" si="65"/>
        <v>48859389.347860247</v>
      </c>
      <c r="Y162" s="22"/>
      <c r="Z162" s="18"/>
      <c r="AA162" s="18"/>
      <c r="AB162" s="26"/>
      <c r="AC162" s="18"/>
      <c r="AD162" s="16"/>
      <c r="AF162" s="22"/>
      <c r="AG162" s="352"/>
      <c r="AH162" s="352"/>
      <c r="AI162" s="26"/>
      <c r="AJ162" s="18"/>
      <c r="AK162" s="16"/>
    </row>
    <row r="163" spans="1:37" ht="45" x14ac:dyDescent="0.25">
      <c r="A163" s="84">
        <v>3</v>
      </c>
      <c r="B163" s="84" t="s">
        <v>53</v>
      </c>
      <c r="C163" s="84" t="s">
        <v>200</v>
      </c>
      <c r="D163" s="85">
        <v>2020</v>
      </c>
      <c r="E163" s="135" t="s">
        <v>256</v>
      </c>
      <c r="F163" s="81">
        <f t="shared" si="69"/>
        <v>3.8174556798603025</v>
      </c>
      <c r="G163" s="135" t="s">
        <v>161</v>
      </c>
      <c r="H163" s="140" t="s">
        <v>256</v>
      </c>
      <c r="I163" s="42">
        <f t="shared" si="70"/>
        <v>22.446043936241477</v>
      </c>
      <c r="K163" s="22"/>
      <c r="L163" s="135" t="s">
        <v>256</v>
      </c>
      <c r="M163" s="8">
        <v>81</v>
      </c>
      <c r="N163" s="135" t="s">
        <v>161</v>
      </c>
      <c r="P163" s="61">
        <v>10967</v>
      </c>
      <c r="R163" s="62" t="s">
        <v>237</v>
      </c>
      <c r="S163" s="59">
        <f t="shared" si="65"/>
        <v>2769432</v>
      </c>
      <c r="T163" s="59">
        <f t="shared" si="65"/>
        <v>2121832.099514097</v>
      </c>
      <c r="U163" s="59">
        <f t="shared" si="65"/>
        <v>4891264.099514097</v>
      </c>
      <c r="V163" s="59">
        <f t="shared" si="65"/>
        <v>8754938</v>
      </c>
      <c r="W163" s="63">
        <f t="shared" si="65"/>
        <v>48859389.347860247</v>
      </c>
      <c r="Y163" s="22"/>
      <c r="Z163" s="18"/>
      <c r="AA163" s="18"/>
      <c r="AB163" s="26"/>
      <c r="AC163" s="18"/>
      <c r="AD163" s="16"/>
      <c r="AF163" s="22"/>
      <c r="AG163" s="352"/>
      <c r="AH163" s="352"/>
      <c r="AI163" s="26"/>
      <c r="AJ163" s="18"/>
      <c r="AK163" s="16"/>
    </row>
    <row r="164" spans="1:37" ht="60" x14ac:dyDescent="0.25">
      <c r="A164" s="84">
        <v>3</v>
      </c>
      <c r="B164" s="84" t="s">
        <v>53</v>
      </c>
      <c r="C164" s="84" t="s">
        <v>201</v>
      </c>
      <c r="D164" s="85">
        <v>2020</v>
      </c>
      <c r="E164" s="135" t="s">
        <v>256</v>
      </c>
      <c r="F164" s="81">
        <f t="shared" si="69"/>
        <v>342.91120403288346</v>
      </c>
      <c r="G164" s="135" t="s">
        <v>161</v>
      </c>
      <c r="H164" s="140" t="s">
        <v>256</v>
      </c>
      <c r="I164" s="42">
        <f t="shared" si="70"/>
        <v>272.14216504697919</v>
      </c>
      <c r="K164" s="22"/>
      <c r="L164" s="135" t="s">
        <v>256</v>
      </c>
      <c r="M164" s="8">
        <v>7276</v>
      </c>
      <c r="N164" s="135" t="s">
        <v>161</v>
      </c>
      <c r="P164" s="61">
        <v>132967</v>
      </c>
      <c r="R164" s="62" t="s">
        <v>237</v>
      </c>
      <c r="S164" s="59">
        <f t="shared" si="65"/>
        <v>2769432</v>
      </c>
      <c r="T164" s="59">
        <f t="shared" si="65"/>
        <v>2121832.099514097</v>
      </c>
      <c r="U164" s="59">
        <f t="shared" si="65"/>
        <v>4891264.099514097</v>
      </c>
      <c r="V164" s="59">
        <f t="shared" si="65"/>
        <v>8754938</v>
      </c>
      <c r="W164" s="63">
        <f t="shared" si="65"/>
        <v>48859389.347860247</v>
      </c>
      <c r="Y164" s="22"/>
      <c r="Z164" s="18"/>
      <c r="AA164" s="18"/>
      <c r="AB164" s="26"/>
      <c r="AC164" s="18"/>
      <c r="AD164" s="16"/>
      <c r="AF164" s="22"/>
      <c r="AG164" s="352"/>
      <c r="AH164" s="352"/>
      <c r="AI164" s="26"/>
      <c r="AJ164" s="18"/>
      <c r="AK164" s="16"/>
    </row>
    <row r="165" spans="1:37" ht="60" x14ac:dyDescent="0.25">
      <c r="A165" s="84">
        <v>3</v>
      </c>
      <c r="B165" s="84" t="s">
        <v>53</v>
      </c>
      <c r="C165" s="84" t="s">
        <v>202</v>
      </c>
      <c r="D165" s="85">
        <v>2020</v>
      </c>
      <c r="E165" s="135" t="s">
        <v>256</v>
      </c>
      <c r="F165" s="81">
        <f t="shared" si="69"/>
        <v>773.7719616476486</v>
      </c>
      <c r="G165" s="135" t="s">
        <v>161</v>
      </c>
      <c r="H165" s="140" t="s">
        <v>256</v>
      </c>
      <c r="I165" s="42">
        <f t="shared" si="70"/>
        <v>466.79768454468001</v>
      </c>
      <c r="K165" s="22"/>
      <c r="L165" s="135" t="s">
        <v>256</v>
      </c>
      <c r="M165" s="8">
        <v>5443</v>
      </c>
      <c r="N165" s="135" t="s">
        <v>161</v>
      </c>
      <c r="P165" s="61">
        <v>72864</v>
      </c>
      <c r="R165" s="62" t="s">
        <v>236</v>
      </c>
      <c r="S165" s="59">
        <f>L$11</f>
        <v>848401</v>
      </c>
      <c r="T165" s="59">
        <f t="shared" ref="T165:W165" si="71">M$11</f>
        <v>703437.22308182716</v>
      </c>
      <c r="U165" s="59">
        <f t="shared" si="71"/>
        <v>1551838.2230818272</v>
      </c>
      <c r="V165" s="59">
        <f t="shared" si="71"/>
        <v>2556179</v>
      </c>
      <c r="W165" s="63">
        <f t="shared" si="71"/>
        <v>15609331.925258458</v>
      </c>
      <c r="Y165" s="22"/>
      <c r="Z165" s="18"/>
      <c r="AA165" s="18"/>
      <c r="AB165" s="26"/>
      <c r="AC165" s="18"/>
      <c r="AD165" s="16"/>
      <c r="AF165" s="22"/>
      <c r="AG165" s="352"/>
      <c r="AH165" s="352"/>
      <c r="AI165" s="26"/>
      <c r="AJ165" s="18"/>
      <c r="AK165" s="16"/>
    </row>
    <row r="166" spans="1:37" ht="75" x14ac:dyDescent="0.25">
      <c r="A166" s="84">
        <v>3</v>
      </c>
      <c r="B166" s="84" t="s">
        <v>53</v>
      </c>
      <c r="C166" s="84" t="s">
        <v>203</v>
      </c>
      <c r="D166" s="85">
        <v>2020</v>
      </c>
      <c r="E166" s="135" t="s">
        <v>256</v>
      </c>
      <c r="F166" s="81">
        <f t="shared" si="69"/>
        <v>94.393640002579218</v>
      </c>
      <c r="G166" s="135" t="s">
        <v>161</v>
      </c>
      <c r="H166" s="140" t="s">
        <v>256</v>
      </c>
      <c r="I166" s="42">
        <f t="shared" si="70"/>
        <v>112.74665747559595</v>
      </c>
      <c r="K166" s="22"/>
      <c r="L166" s="135" t="s">
        <v>256</v>
      </c>
      <c r="M166" s="8">
        <v>664</v>
      </c>
      <c r="N166" s="135" t="s">
        <v>161</v>
      </c>
      <c r="P166" s="61">
        <v>17599</v>
      </c>
      <c r="R166" s="62" t="s">
        <v>236</v>
      </c>
      <c r="S166" s="59">
        <f>L$11</f>
        <v>848401</v>
      </c>
      <c r="T166" s="59">
        <f t="shared" ref="T166:W166" si="72">M$11</f>
        <v>703437.22308182716</v>
      </c>
      <c r="U166" s="59">
        <f t="shared" si="72"/>
        <v>1551838.2230818272</v>
      </c>
      <c r="V166" s="59">
        <f t="shared" si="72"/>
        <v>2556179</v>
      </c>
      <c r="W166" s="63">
        <f t="shared" si="72"/>
        <v>15609331.925258458</v>
      </c>
      <c r="Y166" s="22"/>
      <c r="Z166" s="18"/>
      <c r="AA166" s="18"/>
      <c r="AB166" s="26"/>
      <c r="AC166" s="18"/>
      <c r="AD166" s="16"/>
      <c r="AF166" s="22"/>
      <c r="AG166" s="352"/>
      <c r="AH166" s="352"/>
      <c r="AI166" s="26"/>
      <c r="AJ166" s="18"/>
      <c r="AK166" s="16"/>
    </row>
    <row r="167" spans="1:37" ht="45" x14ac:dyDescent="0.25">
      <c r="A167" s="84">
        <v>3</v>
      </c>
      <c r="B167" s="84" t="s">
        <v>53</v>
      </c>
      <c r="C167" s="84" t="s">
        <v>204</v>
      </c>
      <c r="D167" s="85">
        <v>2020</v>
      </c>
      <c r="E167" s="135" t="s">
        <v>256</v>
      </c>
      <c r="F167" s="81">
        <f t="shared" si="69"/>
        <v>66.388298013862197</v>
      </c>
      <c r="G167" s="135" t="s">
        <v>161</v>
      </c>
      <c r="H167" s="140" t="s">
        <v>256</v>
      </c>
      <c r="I167" s="42">
        <f t="shared" si="70"/>
        <v>42.794912889197164</v>
      </c>
      <c r="K167" s="22"/>
      <c r="L167" s="135" t="s">
        <v>256</v>
      </c>
      <c r="M167" s="8">
        <v>467</v>
      </c>
      <c r="N167" s="135" t="s">
        <v>161</v>
      </c>
      <c r="P167" s="61">
        <v>6680</v>
      </c>
      <c r="R167" s="62" t="s">
        <v>236</v>
      </c>
      <c r="S167" s="59">
        <f>L$11</f>
        <v>848401</v>
      </c>
      <c r="T167" s="59">
        <f t="shared" ref="T167:W167" si="73">M$11</f>
        <v>703437.22308182716</v>
      </c>
      <c r="U167" s="59">
        <f t="shared" si="73"/>
        <v>1551838.2230818272</v>
      </c>
      <c r="V167" s="59">
        <f t="shared" si="73"/>
        <v>2556179</v>
      </c>
      <c r="W167" s="63">
        <f t="shared" si="73"/>
        <v>15609331.925258458</v>
      </c>
      <c r="Y167" s="22"/>
      <c r="Z167" s="18"/>
      <c r="AA167" s="18"/>
      <c r="AB167" s="26"/>
      <c r="AC167" s="18"/>
      <c r="AD167" s="16"/>
      <c r="AF167" s="22"/>
      <c r="AG167" s="352"/>
      <c r="AH167" s="352"/>
      <c r="AI167" s="26"/>
      <c r="AJ167" s="18"/>
      <c r="AK167" s="16"/>
    </row>
    <row r="168" spans="1:37" ht="60" x14ac:dyDescent="0.25">
      <c r="A168" s="84">
        <v>3</v>
      </c>
      <c r="B168" s="84" t="s">
        <v>53</v>
      </c>
      <c r="C168" s="84" t="s">
        <v>205</v>
      </c>
      <c r="D168" s="85">
        <v>2020</v>
      </c>
      <c r="E168" s="135" t="s">
        <v>256</v>
      </c>
      <c r="F168" s="81">
        <f t="shared" si="69"/>
        <v>98.942731087040855</v>
      </c>
      <c r="G168" s="135" t="s">
        <v>161</v>
      </c>
      <c r="H168" s="140" t="s">
        <v>256</v>
      </c>
      <c r="I168" s="42">
        <f t="shared" si="70"/>
        <v>55.466819729740877</v>
      </c>
      <c r="K168" s="22"/>
      <c r="L168" s="135" t="s">
        <v>256</v>
      </c>
      <c r="M168" s="8">
        <v>696</v>
      </c>
      <c r="N168" s="135" t="s">
        <v>161</v>
      </c>
      <c r="P168" s="61">
        <v>8658</v>
      </c>
      <c r="R168" s="62" t="s">
        <v>236</v>
      </c>
      <c r="S168" s="59">
        <f>L$11</f>
        <v>848401</v>
      </c>
      <c r="T168" s="59">
        <f t="shared" ref="T168:W168" si="74">M$11</f>
        <v>703437.22308182716</v>
      </c>
      <c r="U168" s="59">
        <f t="shared" si="74"/>
        <v>1551838.2230818272</v>
      </c>
      <c r="V168" s="59">
        <f t="shared" si="74"/>
        <v>2556179</v>
      </c>
      <c r="W168" s="63">
        <f t="shared" si="74"/>
        <v>15609331.925258458</v>
      </c>
      <c r="Y168" s="22"/>
      <c r="Z168" s="18"/>
      <c r="AA168" s="18"/>
      <c r="AB168" s="26"/>
      <c r="AC168" s="18"/>
      <c r="AD168" s="16"/>
      <c r="AF168" s="22"/>
      <c r="AG168" s="352"/>
      <c r="AH168" s="352"/>
      <c r="AI168" s="26"/>
      <c r="AJ168" s="18"/>
      <c r="AK168" s="16"/>
    </row>
    <row r="169" spans="1:37" ht="75" x14ac:dyDescent="0.25">
      <c r="A169" s="84">
        <v>3</v>
      </c>
      <c r="B169" s="84" t="s">
        <v>53</v>
      </c>
      <c r="C169" s="84" t="s">
        <v>206</v>
      </c>
      <c r="D169" s="85">
        <v>2020</v>
      </c>
      <c r="E169" s="135" t="s">
        <v>256</v>
      </c>
      <c r="F169" s="81">
        <f t="shared" si="69"/>
        <v>58.711706808833156</v>
      </c>
      <c r="G169" s="135" t="s">
        <v>161</v>
      </c>
      <c r="H169" s="140" t="s">
        <v>256</v>
      </c>
      <c r="I169" s="42">
        <f t="shared" si="70"/>
        <v>47.132061994883763</v>
      </c>
      <c r="K169" s="22"/>
      <c r="L169" s="135" t="s">
        <v>256</v>
      </c>
      <c r="M169" s="8">
        <v>413</v>
      </c>
      <c r="N169" s="135" t="s">
        <v>161</v>
      </c>
      <c r="P169" s="61">
        <v>7357</v>
      </c>
      <c r="R169" s="62" t="s">
        <v>236</v>
      </c>
      <c r="S169" s="59">
        <f>L$11</f>
        <v>848401</v>
      </c>
      <c r="T169" s="59">
        <f t="shared" ref="T169:W169" si="75">M$11</f>
        <v>703437.22308182716</v>
      </c>
      <c r="U169" s="59">
        <f t="shared" si="75"/>
        <v>1551838.2230818272</v>
      </c>
      <c r="V169" s="59">
        <f t="shared" si="75"/>
        <v>2556179</v>
      </c>
      <c r="W169" s="63">
        <f t="shared" si="75"/>
        <v>15609331.925258458</v>
      </c>
      <c r="Y169" s="22"/>
      <c r="Z169" s="18"/>
      <c r="AA169" s="18"/>
      <c r="AB169" s="26"/>
      <c r="AC169" s="18"/>
      <c r="AD169" s="16"/>
      <c r="AF169" s="22"/>
      <c r="AG169" s="352"/>
      <c r="AH169" s="352"/>
      <c r="AI169" s="26"/>
      <c r="AJ169" s="18"/>
      <c r="AK169" s="16"/>
    </row>
    <row r="170" spans="1:37" ht="45" x14ac:dyDescent="0.25">
      <c r="A170" s="65">
        <v>3</v>
      </c>
      <c r="B170" s="65" t="s">
        <v>54</v>
      </c>
      <c r="C170" s="65" t="s">
        <v>55</v>
      </c>
      <c r="D170" s="66">
        <v>2020</v>
      </c>
      <c r="E170" s="140" t="s">
        <v>258</v>
      </c>
      <c r="F170" s="140" t="s">
        <v>258</v>
      </c>
      <c r="G170" s="141" t="s">
        <v>258</v>
      </c>
      <c r="H170" s="140" t="s">
        <v>258</v>
      </c>
      <c r="I170" s="142" t="s">
        <v>258</v>
      </c>
      <c r="K170" s="22" t="s">
        <v>55</v>
      </c>
      <c r="L170" s="59">
        <v>65</v>
      </c>
      <c r="M170" s="8">
        <v>34</v>
      </c>
      <c r="N170" s="8">
        <f t="shared" si="44"/>
        <v>99</v>
      </c>
      <c r="O170" s="139" t="s">
        <v>259</v>
      </c>
      <c r="P170" s="61">
        <v>464</v>
      </c>
      <c r="R170" s="30"/>
      <c r="S170" s="521" t="s">
        <v>66</v>
      </c>
      <c r="T170" s="522"/>
      <c r="U170" s="522"/>
      <c r="V170" s="522"/>
      <c r="W170" s="523"/>
      <c r="Y170" s="22"/>
      <c r="Z170" s="18"/>
      <c r="AA170" s="18"/>
      <c r="AB170" s="26"/>
      <c r="AC170" s="18"/>
      <c r="AD170" s="16"/>
      <c r="AF170" s="22"/>
      <c r="AG170" s="352"/>
      <c r="AH170" s="352"/>
      <c r="AI170" s="26"/>
      <c r="AJ170" s="18"/>
      <c r="AK170" s="16"/>
    </row>
    <row r="173" spans="1:37" ht="30" x14ac:dyDescent="0.25">
      <c r="B173" s="48"/>
      <c r="C173" s="48" t="s">
        <v>238</v>
      </c>
    </row>
    <row r="174" spans="1:37" x14ac:dyDescent="0.25">
      <c r="B174" s="55"/>
      <c r="C174" s="55" t="s">
        <v>239</v>
      </c>
    </row>
    <row r="175" spans="1:37" x14ac:dyDescent="0.25">
      <c r="B175" s="69"/>
      <c r="C175" s="69" t="s">
        <v>199</v>
      </c>
    </row>
    <row r="176" spans="1:37" x14ac:dyDescent="0.25">
      <c r="B176" s="71"/>
      <c r="C176" s="71" t="s">
        <v>197</v>
      </c>
    </row>
    <row r="177" spans="2:3" ht="30" x14ac:dyDescent="0.25">
      <c r="B177" s="87"/>
      <c r="C177" s="87" t="s">
        <v>233</v>
      </c>
    </row>
  </sheetData>
  <mergeCells count="105">
    <mergeCell ref="S24:W24"/>
    <mergeCell ref="S27:W27"/>
    <mergeCell ref="S30:W30"/>
    <mergeCell ref="E10:I10"/>
    <mergeCell ref="E2:I2"/>
    <mergeCell ref="K2:W2"/>
    <mergeCell ref="K3:P3"/>
    <mergeCell ref="R3:W3"/>
    <mergeCell ref="S7:W7"/>
    <mergeCell ref="L10:P10"/>
    <mergeCell ref="S10:W10"/>
    <mergeCell ref="L20:P20"/>
    <mergeCell ref="L21:P21"/>
    <mergeCell ref="S20:W20"/>
    <mergeCell ref="S21:W21"/>
    <mergeCell ref="S23:W23"/>
    <mergeCell ref="S26:W26"/>
    <mergeCell ref="S42:W42"/>
    <mergeCell ref="S45:W45"/>
    <mergeCell ref="S48:W48"/>
    <mergeCell ref="S44:W44"/>
    <mergeCell ref="S46:W46"/>
    <mergeCell ref="S47:W47"/>
    <mergeCell ref="S33:W33"/>
    <mergeCell ref="S36:W36"/>
    <mergeCell ref="S39:W39"/>
    <mergeCell ref="S35:W35"/>
    <mergeCell ref="S37:W37"/>
    <mergeCell ref="S38:W38"/>
    <mergeCell ref="S40:W40"/>
    <mergeCell ref="S41:W41"/>
    <mergeCell ref="S43:W43"/>
    <mergeCell ref="S56:W56"/>
    <mergeCell ref="S59:W59"/>
    <mergeCell ref="S62:W62"/>
    <mergeCell ref="S58:W58"/>
    <mergeCell ref="S60:W60"/>
    <mergeCell ref="S61:W61"/>
    <mergeCell ref="S49:W49"/>
    <mergeCell ref="S50:W50"/>
    <mergeCell ref="S53:W53"/>
    <mergeCell ref="S51:W51"/>
    <mergeCell ref="S52:W52"/>
    <mergeCell ref="S54:W54"/>
    <mergeCell ref="S55:W55"/>
    <mergeCell ref="S57:W57"/>
    <mergeCell ref="S113:W113"/>
    <mergeCell ref="S115:W115"/>
    <mergeCell ref="S87:W87"/>
    <mergeCell ref="S93:W93"/>
    <mergeCell ref="S99:W99"/>
    <mergeCell ref="S91:W91"/>
    <mergeCell ref="S95:W95"/>
    <mergeCell ref="S97:W97"/>
    <mergeCell ref="S101:W101"/>
    <mergeCell ref="S103:W103"/>
    <mergeCell ref="S107:W107"/>
    <mergeCell ref="S139:W139"/>
    <mergeCell ref="S170:W170"/>
    <mergeCell ref="S135:W135"/>
    <mergeCell ref="S8:W8"/>
    <mergeCell ref="S28:W28"/>
    <mergeCell ref="S29:W29"/>
    <mergeCell ref="S31:W31"/>
    <mergeCell ref="S32:W32"/>
    <mergeCell ref="S34:W34"/>
    <mergeCell ref="S136:W136"/>
    <mergeCell ref="S137:W137"/>
    <mergeCell ref="S138:W138"/>
    <mergeCell ref="S119:W119"/>
    <mergeCell ref="S121:W121"/>
    <mergeCell ref="S127:W127"/>
    <mergeCell ref="S123:W123"/>
    <mergeCell ref="S125:W125"/>
    <mergeCell ref="S105:W105"/>
    <mergeCell ref="S152:W152"/>
    <mergeCell ref="S129:W129"/>
    <mergeCell ref="S131:W131"/>
    <mergeCell ref="S111:W111"/>
    <mergeCell ref="S117:W117"/>
    <mergeCell ref="S109:W109"/>
    <mergeCell ref="AF3:AK3"/>
    <mergeCell ref="S83:W83"/>
    <mergeCell ref="S85:W85"/>
    <mergeCell ref="S89:W89"/>
    <mergeCell ref="S72:W72"/>
    <mergeCell ref="S73:W73"/>
    <mergeCell ref="S75:W75"/>
    <mergeCell ref="S63:W63"/>
    <mergeCell ref="S64:W64"/>
    <mergeCell ref="S66:W66"/>
    <mergeCell ref="S74:W74"/>
    <mergeCell ref="S77:W77"/>
    <mergeCell ref="S81:W81"/>
    <mergeCell ref="S76:W76"/>
    <mergeCell ref="S78:W78"/>
    <mergeCell ref="S79:W79"/>
    <mergeCell ref="S65:W65"/>
    <mergeCell ref="S68:W68"/>
    <mergeCell ref="S71:W71"/>
    <mergeCell ref="S67:W67"/>
    <mergeCell ref="S69:W69"/>
    <mergeCell ref="S70:W70"/>
    <mergeCell ref="Y3:AD3"/>
    <mergeCell ref="S25:W25"/>
  </mergeCells>
  <conditionalFormatting sqref="H28">
    <cfRule type="expression" priority="1">
      <formula>IF($AH$24&gt;1.96,TRUE,FALSE)</formula>
    </cfRule>
  </conditionalFormatting>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63"/>
  <sheetViews>
    <sheetView zoomScaleNormal="100" workbookViewId="0">
      <pane ySplit="3" topLeftCell="A4" activePane="bottomLeft" state="frozen"/>
      <selection activeCell="F1" sqref="F1:G1048576"/>
      <selection pane="bottomLeft" activeCell="B6" sqref="A6:XFD6"/>
    </sheetView>
  </sheetViews>
  <sheetFormatPr baseColWidth="10" defaultRowHeight="15" x14ac:dyDescent="0.25"/>
  <cols>
    <col min="1" max="1" width="28.7109375" style="283" customWidth="1"/>
    <col min="2" max="2" width="14" style="283" bestFit="1" customWidth="1"/>
    <col min="3" max="3" width="13.28515625" style="131" customWidth="1"/>
    <col min="4" max="5" width="28.5703125" style="131" customWidth="1"/>
    <col min="6" max="7" width="50" style="131" customWidth="1"/>
    <col min="8" max="8" width="28.5703125" style="131" customWidth="1"/>
    <col min="9" max="12" width="1.7109375" style="378" customWidth="1"/>
    <col min="13" max="13" width="11.42578125" style="407"/>
    <col min="14" max="16384" width="11.42578125" style="378"/>
  </cols>
  <sheetData>
    <row r="1" spans="1:13" s="397" customFormat="1" x14ac:dyDescent="0.25">
      <c r="B1" s="283"/>
      <c r="C1" s="283"/>
      <c r="D1" s="283"/>
      <c r="E1" s="283"/>
      <c r="F1" s="283"/>
      <c r="G1" s="283"/>
      <c r="H1" s="283"/>
      <c r="M1" s="400" t="s">
        <v>300</v>
      </c>
    </row>
    <row r="2" spans="1:13" s="397" customFormat="1" ht="15.75" thickBot="1" x14ac:dyDescent="0.3">
      <c r="B2" s="283"/>
      <c r="C2" s="283"/>
      <c r="D2" s="283"/>
      <c r="E2" s="283"/>
      <c r="F2" s="283"/>
      <c r="G2" s="283"/>
      <c r="H2" s="283"/>
      <c r="M2" s="401"/>
    </row>
    <row r="3" spans="1:13" ht="15.75" thickBot="1" x14ac:dyDescent="0.3">
      <c r="C3" s="416" t="s">
        <v>179</v>
      </c>
      <c r="D3" s="416" t="s">
        <v>304</v>
      </c>
      <c r="E3" s="416" t="s">
        <v>305</v>
      </c>
      <c r="F3" s="416" t="s">
        <v>306</v>
      </c>
      <c r="G3" s="416" t="s">
        <v>307</v>
      </c>
      <c r="H3" s="416" t="s">
        <v>308</v>
      </c>
    </row>
    <row r="4" spans="1:13" s="397" customFormat="1" ht="21" customHeight="1" x14ac:dyDescent="0.25">
      <c r="A4" s="122" t="s">
        <v>242</v>
      </c>
      <c r="B4" s="163"/>
      <c r="C4" s="128"/>
      <c r="D4" s="128"/>
      <c r="E4" s="128"/>
      <c r="F4" s="128"/>
      <c r="G4" s="128"/>
      <c r="H4" s="128"/>
      <c r="M4" s="408"/>
    </row>
    <row r="5" spans="1:13" s="397" customFormat="1" ht="15.75" thickBot="1" x14ac:dyDescent="0.3">
      <c r="A5" s="118" t="s">
        <v>248</v>
      </c>
      <c r="B5" s="167"/>
      <c r="C5" s="125"/>
      <c r="D5" s="125"/>
      <c r="E5" s="125"/>
      <c r="F5" s="125"/>
      <c r="G5" s="125"/>
      <c r="H5" s="125"/>
      <c r="M5" s="410" t="s">
        <v>302</v>
      </c>
    </row>
    <row r="6" spans="1:13" ht="27" customHeight="1" thickTop="1" x14ac:dyDescent="0.25">
      <c r="A6" s="587" t="s">
        <v>266</v>
      </c>
      <c r="B6" s="291" t="s">
        <v>263</v>
      </c>
      <c r="C6" s="183" t="s">
        <v>182</v>
      </c>
      <c r="D6" s="183" t="s">
        <v>324</v>
      </c>
      <c r="E6" s="183" t="s">
        <v>325</v>
      </c>
      <c r="F6" s="581" t="s">
        <v>382</v>
      </c>
      <c r="G6" s="582"/>
      <c r="H6" s="578" t="s">
        <v>381</v>
      </c>
    </row>
    <row r="7" spans="1:13" ht="27" customHeight="1" x14ac:dyDescent="0.25">
      <c r="A7" s="588"/>
      <c r="B7" s="289" t="s">
        <v>264</v>
      </c>
      <c r="C7" s="126" t="s">
        <v>182</v>
      </c>
      <c r="D7" s="126" t="s">
        <v>324</v>
      </c>
      <c r="E7" s="126" t="s">
        <v>325</v>
      </c>
      <c r="F7" s="583"/>
      <c r="G7" s="584"/>
      <c r="H7" s="579"/>
    </row>
    <row r="8" spans="1:13" ht="27" customHeight="1" thickBot="1" x14ac:dyDescent="0.3">
      <c r="A8" s="589"/>
      <c r="B8" s="292" t="s">
        <v>265</v>
      </c>
      <c r="C8" s="190" t="s">
        <v>182</v>
      </c>
      <c r="D8" s="190" t="s">
        <v>324</v>
      </c>
      <c r="E8" s="190" t="s">
        <v>325</v>
      </c>
      <c r="F8" s="585"/>
      <c r="G8" s="586"/>
      <c r="H8" s="580"/>
    </row>
    <row r="9" spans="1:13" ht="27" customHeight="1" thickTop="1" x14ac:dyDescent="0.25">
      <c r="A9" s="587" t="s">
        <v>267</v>
      </c>
      <c r="B9" s="291" t="s">
        <v>263</v>
      </c>
      <c r="C9" s="183" t="s">
        <v>182</v>
      </c>
      <c r="D9" s="183" t="s">
        <v>324</v>
      </c>
      <c r="E9" s="183" t="s">
        <v>325</v>
      </c>
      <c r="F9" s="581" t="s">
        <v>383</v>
      </c>
      <c r="G9" s="582"/>
      <c r="H9" s="578" t="s">
        <v>381</v>
      </c>
    </row>
    <row r="10" spans="1:13" ht="27" customHeight="1" x14ac:dyDescent="0.25">
      <c r="A10" s="588"/>
      <c r="B10" s="289" t="s">
        <v>264</v>
      </c>
      <c r="C10" s="126" t="s">
        <v>182</v>
      </c>
      <c r="D10" s="126" t="s">
        <v>324</v>
      </c>
      <c r="E10" s="126" t="s">
        <v>325</v>
      </c>
      <c r="F10" s="583"/>
      <c r="G10" s="584"/>
      <c r="H10" s="579"/>
    </row>
    <row r="11" spans="1:13" ht="27" customHeight="1" thickBot="1" x14ac:dyDescent="0.3">
      <c r="A11" s="589"/>
      <c r="B11" s="292" t="s">
        <v>265</v>
      </c>
      <c r="C11" s="190" t="s">
        <v>182</v>
      </c>
      <c r="D11" s="190" t="s">
        <v>324</v>
      </c>
      <c r="E11" s="190" t="s">
        <v>325</v>
      </c>
      <c r="F11" s="585"/>
      <c r="G11" s="586"/>
      <c r="H11" s="580"/>
    </row>
    <row r="12" spans="1:13" ht="27" customHeight="1" thickTop="1" x14ac:dyDescent="0.25">
      <c r="A12" s="587" t="s">
        <v>384</v>
      </c>
      <c r="B12" s="291" t="s">
        <v>263</v>
      </c>
      <c r="C12" s="183" t="s">
        <v>182</v>
      </c>
      <c r="D12" s="183" t="s">
        <v>324</v>
      </c>
      <c r="E12" s="183" t="s">
        <v>325</v>
      </c>
      <c r="F12" s="581" t="s">
        <v>385</v>
      </c>
      <c r="G12" s="582"/>
      <c r="H12" s="578" t="s">
        <v>381</v>
      </c>
    </row>
    <row r="13" spans="1:13" ht="27" customHeight="1" x14ac:dyDescent="0.25">
      <c r="A13" s="588"/>
      <c r="B13" s="289" t="s">
        <v>264</v>
      </c>
      <c r="C13" s="126" t="s">
        <v>182</v>
      </c>
      <c r="D13" s="126" t="s">
        <v>324</v>
      </c>
      <c r="E13" s="126" t="s">
        <v>325</v>
      </c>
      <c r="F13" s="583"/>
      <c r="G13" s="584"/>
      <c r="H13" s="579"/>
    </row>
    <row r="14" spans="1:13" ht="27" customHeight="1" thickBot="1" x14ac:dyDescent="0.3">
      <c r="A14" s="589"/>
      <c r="B14" s="292" t="s">
        <v>265</v>
      </c>
      <c r="C14" s="190" t="s">
        <v>182</v>
      </c>
      <c r="D14" s="190" t="s">
        <v>324</v>
      </c>
      <c r="E14" s="190" t="s">
        <v>325</v>
      </c>
      <c r="F14" s="585"/>
      <c r="G14" s="586"/>
      <c r="H14" s="580"/>
    </row>
    <row r="15" spans="1:13" ht="27" customHeight="1" thickTop="1" x14ac:dyDescent="0.25">
      <c r="A15" s="587" t="s">
        <v>275</v>
      </c>
      <c r="B15" s="291" t="s">
        <v>263</v>
      </c>
      <c r="C15" s="183" t="s">
        <v>182</v>
      </c>
      <c r="D15" s="183" t="s">
        <v>324</v>
      </c>
      <c r="E15" s="183" t="s">
        <v>325</v>
      </c>
      <c r="F15" s="581" t="s">
        <v>386</v>
      </c>
      <c r="G15" s="582"/>
      <c r="H15" s="578" t="s">
        <v>381</v>
      </c>
    </row>
    <row r="16" spans="1:13" ht="27" customHeight="1" x14ac:dyDescent="0.25">
      <c r="A16" s="588"/>
      <c r="B16" s="289" t="s">
        <v>264</v>
      </c>
      <c r="C16" s="126" t="s">
        <v>182</v>
      </c>
      <c r="D16" s="126" t="s">
        <v>324</v>
      </c>
      <c r="E16" s="126" t="s">
        <v>325</v>
      </c>
      <c r="F16" s="583"/>
      <c r="G16" s="584"/>
      <c r="H16" s="579"/>
    </row>
    <row r="17" spans="1:8" ht="27" customHeight="1" thickBot="1" x14ac:dyDescent="0.3">
      <c r="A17" s="589"/>
      <c r="B17" s="292" t="s">
        <v>265</v>
      </c>
      <c r="C17" s="190" t="s">
        <v>182</v>
      </c>
      <c r="D17" s="190" t="s">
        <v>324</v>
      </c>
      <c r="E17" s="190" t="s">
        <v>325</v>
      </c>
      <c r="F17" s="585"/>
      <c r="G17" s="586"/>
      <c r="H17" s="580"/>
    </row>
    <row r="18" spans="1:8" ht="27" customHeight="1" thickTop="1" x14ac:dyDescent="0.25">
      <c r="A18" s="587" t="s">
        <v>276</v>
      </c>
      <c r="B18" s="291" t="s">
        <v>263</v>
      </c>
      <c r="C18" s="183" t="s">
        <v>182</v>
      </c>
      <c r="D18" s="183" t="s">
        <v>324</v>
      </c>
      <c r="E18" s="183" t="s">
        <v>325</v>
      </c>
      <c r="F18" s="581" t="s">
        <v>387</v>
      </c>
      <c r="G18" s="582"/>
      <c r="H18" s="578" t="s">
        <v>381</v>
      </c>
    </row>
    <row r="19" spans="1:8" ht="27" customHeight="1" x14ac:dyDescent="0.25">
      <c r="A19" s="588"/>
      <c r="B19" s="289" t="s">
        <v>264</v>
      </c>
      <c r="C19" s="126" t="s">
        <v>182</v>
      </c>
      <c r="D19" s="126" t="s">
        <v>324</v>
      </c>
      <c r="E19" s="126" t="s">
        <v>325</v>
      </c>
      <c r="F19" s="583"/>
      <c r="G19" s="584"/>
      <c r="H19" s="579"/>
    </row>
    <row r="20" spans="1:8" ht="27" customHeight="1" thickBot="1" x14ac:dyDescent="0.3">
      <c r="A20" s="589"/>
      <c r="B20" s="292" t="s">
        <v>265</v>
      </c>
      <c r="C20" s="190" t="s">
        <v>182</v>
      </c>
      <c r="D20" s="190" t="s">
        <v>324</v>
      </c>
      <c r="E20" s="190" t="s">
        <v>325</v>
      </c>
      <c r="F20" s="585"/>
      <c r="G20" s="586"/>
      <c r="H20" s="580"/>
    </row>
    <row r="21" spans="1:8" ht="27" customHeight="1" thickTop="1" x14ac:dyDescent="0.25">
      <c r="A21" s="587" t="s">
        <v>277</v>
      </c>
      <c r="B21" s="291" t="s">
        <v>263</v>
      </c>
      <c r="C21" s="183" t="s">
        <v>182</v>
      </c>
      <c r="D21" s="183" t="s">
        <v>324</v>
      </c>
      <c r="E21" s="183" t="s">
        <v>325</v>
      </c>
      <c r="F21" s="581" t="s">
        <v>388</v>
      </c>
      <c r="G21" s="582"/>
      <c r="H21" s="578" t="s">
        <v>381</v>
      </c>
    </row>
    <row r="22" spans="1:8" ht="27" customHeight="1" x14ac:dyDescent="0.25">
      <c r="A22" s="588"/>
      <c r="B22" s="289" t="s">
        <v>264</v>
      </c>
      <c r="C22" s="126" t="s">
        <v>182</v>
      </c>
      <c r="D22" s="126" t="s">
        <v>324</v>
      </c>
      <c r="E22" s="126" t="s">
        <v>325</v>
      </c>
      <c r="F22" s="583"/>
      <c r="G22" s="584"/>
      <c r="H22" s="579"/>
    </row>
    <row r="23" spans="1:8" ht="27" customHeight="1" thickBot="1" x14ac:dyDescent="0.3">
      <c r="A23" s="589"/>
      <c r="B23" s="292" t="s">
        <v>265</v>
      </c>
      <c r="C23" s="190" t="s">
        <v>182</v>
      </c>
      <c r="D23" s="190" t="s">
        <v>324</v>
      </c>
      <c r="E23" s="190" t="s">
        <v>325</v>
      </c>
      <c r="F23" s="585"/>
      <c r="G23" s="586"/>
      <c r="H23" s="580"/>
    </row>
    <row r="24" spans="1:8" ht="27" customHeight="1" thickTop="1" x14ac:dyDescent="0.25">
      <c r="A24" s="587" t="s">
        <v>285</v>
      </c>
      <c r="B24" s="291" t="s">
        <v>263</v>
      </c>
      <c r="C24" s="183" t="s">
        <v>182</v>
      </c>
      <c r="D24" s="183" t="s">
        <v>324</v>
      </c>
      <c r="E24" s="183" t="s">
        <v>325</v>
      </c>
      <c r="F24" s="581" t="s">
        <v>389</v>
      </c>
      <c r="G24" s="582"/>
      <c r="H24" s="578" t="s">
        <v>381</v>
      </c>
    </row>
    <row r="25" spans="1:8" ht="27" customHeight="1" x14ac:dyDescent="0.25">
      <c r="A25" s="588"/>
      <c r="B25" s="289" t="s">
        <v>264</v>
      </c>
      <c r="C25" s="126" t="s">
        <v>182</v>
      </c>
      <c r="D25" s="126" t="s">
        <v>324</v>
      </c>
      <c r="E25" s="126" t="s">
        <v>325</v>
      </c>
      <c r="F25" s="583"/>
      <c r="G25" s="584"/>
      <c r="H25" s="579"/>
    </row>
    <row r="26" spans="1:8" ht="27" customHeight="1" thickBot="1" x14ac:dyDescent="0.3">
      <c r="A26" s="589"/>
      <c r="B26" s="292" t="s">
        <v>265</v>
      </c>
      <c r="C26" s="190" t="s">
        <v>182</v>
      </c>
      <c r="D26" s="190" t="s">
        <v>324</v>
      </c>
      <c r="E26" s="190" t="s">
        <v>325</v>
      </c>
      <c r="F26" s="585"/>
      <c r="G26" s="586"/>
      <c r="H26" s="580"/>
    </row>
    <row r="27" spans="1:8" ht="27" customHeight="1" thickTop="1" x14ac:dyDescent="0.25">
      <c r="A27" s="587" t="s">
        <v>279</v>
      </c>
      <c r="B27" s="291" t="s">
        <v>263</v>
      </c>
      <c r="C27" s="183" t="s">
        <v>182</v>
      </c>
      <c r="D27" s="183" t="s">
        <v>324</v>
      </c>
      <c r="E27" s="183" t="s">
        <v>325</v>
      </c>
      <c r="F27" s="581" t="s">
        <v>390</v>
      </c>
      <c r="G27" s="582"/>
      <c r="H27" s="578" t="s">
        <v>381</v>
      </c>
    </row>
    <row r="28" spans="1:8" ht="27" customHeight="1" x14ac:dyDescent="0.25">
      <c r="A28" s="588"/>
      <c r="B28" s="289" t="s">
        <v>264</v>
      </c>
      <c r="C28" s="126" t="s">
        <v>182</v>
      </c>
      <c r="D28" s="126" t="s">
        <v>324</v>
      </c>
      <c r="E28" s="126" t="s">
        <v>325</v>
      </c>
      <c r="F28" s="583"/>
      <c r="G28" s="584"/>
      <c r="H28" s="579"/>
    </row>
    <row r="29" spans="1:8" ht="27" customHeight="1" thickBot="1" x14ac:dyDescent="0.3">
      <c r="A29" s="589"/>
      <c r="B29" s="292" t="s">
        <v>265</v>
      </c>
      <c r="C29" s="190" t="s">
        <v>182</v>
      </c>
      <c r="D29" s="190" t="s">
        <v>324</v>
      </c>
      <c r="E29" s="190" t="s">
        <v>325</v>
      </c>
      <c r="F29" s="585"/>
      <c r="G29" s="586"/>
      <c r="H29" s="580"/>
    </row>
    <row r="30" spans="1:8" ht="76.5" thickTop="1" thickBot="1" x14ac:dyDescent="0.3">
      <c r="A30" s="328" t="s">
        <v>280</v>
      </c>
      <c r="B30" s="305" t="s">
        <v>265</v>
      </c>
      <c r="C30" s="306" t="s">
        <v>182</v>
      </c>
      <c r="D30" s="306" t="s">
        <v>324</v>
      </c>
      <c r="E30" s="306" t="s">
        <v>325</v>
      </c>
      <c r="F30" s="590" t="s">
        <v>391</v>
      </c>
      <c r="G30" s="591"/>
      <c r="H30" s="441" t="s">
        <v>381</v>
      </c>
    </row>
    <row r="31" spans="1:8" ht="76.5" thickTop="1" thickBot="1" x14ac:dyDescent="0.3">
      <c r="A31" s="329" t="s">
        <v>281</v>
      </c>
      <c r="B31" s="297" t="s">
        <v>264</v>
      </c>
      <c r="C31" s="298" t="s">
        <v>182</v>
      </c>
      <c r="D31" s="298" t="s">
        <v>324</v>
      </c>
      <c r="E31" s="298" t="s">
        <v>325</v>
      </c>
      <c r="F31" s="590" t="s">
        <v>392</v>
      </c>
      <c r="G31" s="591"/>
      <c r="H31" s="442" t="s">
        <v>381</v>
      </c>
    </row>
    <row r="32" spans="1:8" ht="27" customHeight="1" thickTop="1" x14ac:dyDescent="0.25">
      <c r="A32" s="587" t="s">
        <v>286</v>
      </c>
      <c r="B32" s="291" t="s">
        <v>263</v>
      </c>
      <c r="C32" s="183" t="s">
        <v>182</v>
      </c>
      <c r="D32" s="183" t="s">
        <v>324</v>
      </c>
      <c r="E32" s="183" t="s">
        <v>325</v>
      </c>
      <c r="F32" s="581" t="s">
        <v>393</v>
      </c>
      <c r="G32" s="582"/>
      <c r="H32" s="578" t="s">
        <v>381</v>
      </c>
    </row>
    <row r="33" spans="1:8" ht="27" customHeight="1" x14ac:dyDescent="0.25">
      <c r="A33" s="588"/>
      <c r="B33" s="289" t="s">
        <v>264</v>
      </c>
      <c r="C33" s="126" t="s">
        <v>182</v>
      </c>
      <c r="D33" s="126" t="s">
        <v>324</v>
      </c>
      <c r="E33" s="126" t="s">
        <v>325</v>
      </c>
      <c r="F33" s="583"/>
      <c r="G33" s="584"/>
      <c r="H33" s="579"/>
    </row>
    <row r="34" spans="1:8" ht="27" customHeight="1" thickBot="1" x14ac:dyDescent="0.3">
      <c r="A34" s="589"/>
      <c r="B34" s="292" t="s">
        <v>265</v>
      </c>
      <c r="C34" s="190" t="s">
        <v>182</v>
      </c>
      <c r="D34" s="190" t="s">
        <v>324</v>
      </c>
      <c r="E34" s="190" t="s">
        <v>325</v>
      </c>
      <c r="F34" s="585"/>
      <c r="G34" s="586"/>
      <c r="H34" s="580"/>
    </row>
    <row r="35" spans="1:8" ht="27" customHeight="1" thickTop="1" x14ac:dyDescent="0.25">
      <c r="A35" s="587" t="s">
        <v>287</v>
      </c>
      <c r="B35" s="291" t="s">
        <v>263</v>
      </c>
      <c r="C35" s="183" t="s">
        <v>182</v>
      </c>
      <c r="D35" s="183" t="s">
        <v>324</v>
      </c>
      <c r="E35" s="183" t="s">
        <v>325</v>
      </c>
      <c r="F35" s="581" t="s">
        <v>394</v>
      </c>
      <c r="G35" s="582"/>
      <c r="H35" s="578" t="s">
        <v>381</v>
      </c>
    </row>
    <row r="36" spans="1:8" ht="27" customHeight="1" x14ac:dyDescent="0.25">
      <c r="A36" s="588"/>
      <c r="B36" s="289" t="s">
        <v>264</v>
      </c>
      <c r="C36" s="126" t="s">
        <v>182</v>
      </c>
      <c r="D36" s="126" t="s">
        <v>324</v>
      </c>
      <c r="E36" s="126" t="s">
        <v>325</v>
      </c>
      <c r="F36" s="583"/>
      <c r="G36" s="584"/>
      <c r="H36" s="579"/>
    </row>
    <row r="37" spans="1:8" ht="27" customHeight="1" thickBot="1" x14ac:dyDescent="0.3">
      <c r="A37" s="589"/>
      <c r="B37" s="292" t="s">
        <v>265</v>
      </c>
      <c r="C37" s="190" t="s">
        <v>182</v>
      </c>
      <c r="D37" s="190" t="s">
        <v>324</v>
      </c>
      <c r="E37" s="190" t="s">
        <v>325</v>
      </c>
      <c r="F37" s="585"/>
      <c r="G37" s="586"/>
      <c r="H37" s="580"/>
    </row>
    <row r="38" spans="1:8" ht="27" customHeight="1" thickTop="1" x14ac:dyDescent="0.25">
      <c r="A38" s="587" t="s">
        <v>282</v>
      </c>
      <c r="B38" s="291" t="s">
        <v>263</v>
      </c>
      <c r="C38" s="183" t="s">
        <v>182</v>
      </c>
      <c r="D38" s="183" t="s">
        <v>324</v>
      </c>
      <c r="E38" s="183" t="s">
        <v>325</v>
      </c>
      <c r="F38" s="581" t="s">
        <v>395</v>
      </c>
      <c r="G38" s="582"/>
      <c r="H38" s="578" t="s">
        <v>381</v>
      </c>
    </row>
    <row r="39" spans="1:8" ht="27" customHeight="1" x14ac:dyDescent="0.25">
      <c r="A39" s="588"/>
      <c r="B39" s="289" t="s">
        <v>264</v>
      </c>
      <c r="C39" s="126" t="s">
        <v>182</v>
      </c>
      <c r="D39" s="126" t="s">
        <v>324</v>
      </c>
      <c r="E39" s="126" t="s">
        <v>325</v>
      </c>
      <c r="F39" s="583"/>
      <c r="G39" s="584"/>
      <c r="H39" s="579"/>
    </row>
    <row r="40" spans="1:8" ht="27" customHeight="1" thickBot="1" x14ac:dyDescent="0.3">
      <c r="A40" s="589"/>
      <c r="B40" s="292" t="s">
        <v>265</v>
      </c>
      <c r="C40" s="190" t="s">
        <v>182</v>
      </c>
      <c r="D40" s="190" t="s">
        <v>324</v>
      </c>
      <c r="E40" s="190" t="s">
        <v>325</v>
      </c>
      <c r="F40" s="585"/>
      <c r="G40" s="586"/>
      <c r="H40" s="580"/>
    </row>
    <row r="41" spans="1:8" ht="27" customHeight="1" thickTop="1" x14ac:dyDescent="0.25">
      <c r="A41" s="587" t="s">
        <v>288</v>
      </c>
      <c r="B41" s="291" t="s">
        <v>263</v>
      </c>
      <c r="C41" s="183" t="s">
        <v>182</v>
      </c>
      <c r="D41" s="183" t="s">
        <v>324</v>
      </c>
      <c r="E41" s="183" t="s">
        <v>325</v>
      </c>
      <c r="F41" s="581" t="s">
        <v>396</v>
      </c>
      <c r="G41" s="582"/>
      <c r="H41" s="578" t="s">
        <v>381</v>
      </c>
    </row>
    <row r="42" spans="1:8" ht="27" customHeight="1" x14ac:dyDescent="0.25">
      <c r="A42" s="588"/>
      <c r="B42" s="289" t="s">
        <v>264</v>
      </c>
      <c r="C42" s="126" t="s">
        <v>182</v>
      </c>
      <c r="D42" s="126" t="s">
        <v>324</v>
      </c>
      <c r="E42" s="126" t="s">
        <v>325</v>
      </c>
      <c r="F42" s="583"/>
      <c r="G42" s="584"/>
      <c r="H42" s="579"/>
    </row>
    <row r="43" spans="1:8" ht="27" customHeight="1" thickBot="1" x14ac:dyDescent="0.3">
      <c r="A43" s="589"/>
      <c r="B43" s="292" t="s">
        <v>265</v>
      </c>
      <c r="C43" s="190" t="s">
        <v>182</v>
      </c>
      <c r="D43" s="190" t="s">
        <v>324</v>
      </c>
      <c r="E43" s="190" t="s">
        <v>325</v>
      </c>
      <c r="F43" s="585"/>
      <c r="G43" s="586"/>
      <c r="H43" s="580"/>
    </row>
    <row r="44" spans="1:8" ht="27" customHeight="1" thickTop="1" x14ac:dyDescent="0.25">
      <c r="A44" s="587" t="s">
        <v>289</v>
      </c>
      <c r="B44" s="291" t="s">
        <v>263</v>
      </c>
      <c r="C44" s="183" t="s">
        <v>182</v>
      </c>
      <c r="D44" s="183" t="s">
        <v>324</v>
      </c>
      <c r="E44" s="183" t="s">
        <v>325</v>
      </c>
      <c r="F44" s="581" t="s">
        <v>397</v>
      </c>
      <c r="G44" s="582"/>
      <c r="H44" s="578" t="s">
        <v>381</v>
      </c>
    </row>
    <row r="45" spans="1:8" ht="27" customHeight="1" x14ac:dyDescent="0.25">
      <c r="A45" s="588"/>
      <c r="B45" s="289" t="s">
        <v>264</v>
      </c>
      <c r="C45" s="126" t="s">
        <v>182</v>
      </c>
      <c r="D45" s="126" t="s">
        <v>324</v>
      </c>
      <c r="E45" s="126" t="s">
        <v>325</v>
      </c>
      <c r="F45" s="583"/>
      <c r="G45" s="584"/>
      <c r="H45" s="579"/>
    </row>
    <row r="46" spans="1:8" ht="27" customHeight="1" thickBot="1" x14ac:dyDescent="0.3">
      <c r="A46" s="589"/>
      <c r="B46" s="292" t="s">
        <v>265</v>
      </c>
      <c r="C46" s="190" t="s">
        <v>182</v>
      </c>
      <c r="D46" s="190" t="s">
        <v>324</v>
      </c>
      <c r="E46" s="190" t="s">
        <v>325</v>
      </c>
      <c r="F46" s="585"/>
      <c r="G46" s="586"/>
      <c r="H46" s="580"/>
    </row>
    <row r="47" spans="1:8" ht="27" customHeight="1" thickTop="1" x14ac:dyDescent="0.25">
      <c r="A47" s="587" t="s">
        <v>290</v>
      </c>
      <c r="B47" s="291" t="s">
        <v>263</v>
      </c>
      <c r="C47" s="183" t="s">
        <v>182</v>
      </c>
      <c r="D47" s="183" t="s">
        <v>324</v>
      </c>
      <c r="E47" s="183" t="s">
        <v>325</v>
      </c>
      <c r="F47" s="581" t="s">
        <v>398</v>
      </c>
      <c r="G47" s="582"/>
      <c r="H47" s="578" t="s">
        <v>381</v>
      </c>
    </row>
    <row r="48" spans="1:8" ht="27" customHeight="1" x14ac:dyDescent="0.25">
      <c r="A48" s="588"/>
      <c r="B48" s="289" t="s">
        <v>264</v>
      </c>
      <c r="C48" s="126" t="s">
        <v>182</v>
      </c>
      <c r="D48" s="126" t="s">
        <v>324</v>
      </c>
      <c r="E48" s="126" t="s">
        <v>325</v>
      </c>
      <c r="F48" s="583"/>
      <c r="G48" s="584"/>
      <c r="H48" s="579"/>
    </row>
    <row r="49" spans="1:8" ht="27" customHeight="1" thickBot="1" x14ac:dyDescent="0.3">
      <c r="A49" s="589"/>
      <c r="B49" s="292" t="s">
        <v>265</v>
      </c>
      <c r="C49" s="190" t="s">
        <v>182</v>
      </c>
      <c r="D49" s="190" t="s">
        <v>324</v>
      </c>
      <c r="E49" s="190" t="s">
        <v>325</v>
      </c>
      <c r="F49" s="585"/>
      <c r="G49" s="586"/>
      <c r="H49" s="580"/>
    </row>
    <row r="50" spans="1:8" ht="27" customHeight="1" thickTop="1" x14ac:dyDescent="0.25">
      <c r="A50" s="587" t="s">
        <v>291</v>
      </c>
      <c r="B50" s="291" t="s">
        <v>263</v>
      </c>
      <c r="C50" s="183" t="s">
        <v>182</v>
      </c>
      <c r="D50" s="183" t="s">
        <v>324</v>
      </c>
      <c r="E50" s="183" t="s">
        <v>325</v>
      </c>
      <c r="F50" s="581" t="s">
        <v>399</v>
      </c>
      <c r="G50" s="582"/>
      <c r="H50" s="578" t="s">
        <v>381</v>
      </c>
    </row>
    <row r="51" spans="1:8" ht="27" customHeight="1" x14ac:dyDescent="0.25">
      <c r="A51" s="588"/>
      <c r="B51" s="289" t="s">
        <v>264</v>
      </c>
      <c r="C51" s="126" t="s">
        <v>182</v>
      </c>
      <c r="D51" s="126" t="s">
        <v>324</v>
      </c>
      <c r="E51" s="126" t="s">
        <v>325</v>
      </c>
      <c r="F51" s="583"/>
      <c r="G51" s="584"/>
      <c r="H51" s="579"/>
    </row>
    <row r="52" spans="1:8" ht="27" customHeight="1" thickBot="1" x14ac:dyDescent="0.3">
      <c r="A52" s="589"/>
      <c r="B52" s="292" t="s">
        <v>265</v>
      </c>
      <c r="C52" s="190" t="s">
        <v>182</v>
      </c>
      <c r="D52" s="190" t="s">
        <v>324</v>
      </c>
      <c r="E52" s="190" t="s">
        <v>325</v>
      </c>
      <c r="F52" s="585"/>
      <c r="G52" s="586"/>
      <c r="H52" s="580"/>
    </row>
    <row r="53" spans="1:8" ht="27" customHeight="1" thickTop="1" x14ac:dyDescent="0.25">
      <c r="A53" s="587" t="s">
        <v>292</v>
      </c>
      <c r="B53" s="291" t="s">
        <v>263</v>
      </c>
      <c r="C53" s="183" t="s">
        <v>182</v>
      </c>
      <c r="D53" s="183" t="s">
        <v>324</v>
      </c>
      <c r="E53" s="183" t="s">
        <v>325</v>
      </c>
      <c r="F53" s="581" t="s">
        <v>400</v>
      </c>
      <c r="G53" s="582"/>
      <c r="H53" s="578" t="s">
        <v>381</v>
      </c>
    </row>
    <row r="54" spans="1:8" ht="27" customHeight="1" x14ac:dyDescent="0.25">
      <c r="A54" s="588"/>
      <c r="B54" s="289" t="s">
        <v>264</v>
      </c>
      <c r="C54" s="126" t="s">
        <v>182</v>
      </c>
      <c r="D54" s="126" t="s">
        <v>324</v>
      </c>
      <c r="E54" s="126" t="s">
        <v>325</v>
      </c>
      <c r="F54" s="583"/>
      <c r="G54" s="584"/>
      <c r="H54" s="579"/>
    </row>
    <row r="55" spans="1:8" ht="27" customHeight="1" thickBot="1" x14ac:dyDescent="0.3">
      <c r="A55" s="589"/>
      <c r="B55" s="292" t="s">
        <v>265</v>
      </c>
      <c r="C55" s="190" t="s">
        <v>182</v>
      </c>
      <c r="D55" s="190" t="s">
        <v>324</v>
      </c>
      <c r="E55" s="190" t="s">
        <v>325</v>
      </c>
      <c r="F55" s="585"/>
      <c r="G55" s="586"/>
      <c r="H55" s="580"/>
    </row>
    <row r="56" spans="1:8" ht="27" customHeight="1" thickTop="1" x14ac:dyDescent="0.25">
      <c r="A56" s="587" t="s">
        <v>293</v>
      </c>
      <c r="B56" s="291" t="s">
        <v>263</v>
      </c>
      <c r="C56" s="183" t="s">
        <v>182</v>
      </c>
      <c r="D56" s="183" t="s">
        <v>324</v>
      </c>
      <c r="E56" s="183" t="s">
        <v>325</v>
      </c>
      <c r="F56" s="581" t="s">
        <v>401</v>
      </c>
      <c r="G56" s="582"/>
      <c r="H56" s="578" t="s">
        <v>381</v>
      </c>
    </row>
    <row r="57" spans="1:8" ht="27" customHeight="1" x14ac:dyDescent="0.25">
      <c r="A57" s="588"/>
      <c r="B57" s="289" t="s">
        <v>264</v>
      </c>
      <c r="C57" s="126" t="s">
        <v>182</v>
      </c>
      <c r="D57" s="126" t="s">
        <v>324</v>
      </c>
      <c r="E57" s="126" t="s">
        <v>325</v>
      </c>
      <c r="F57" s="583"/>
      <c r="G57" s="584"/>
      <c r="H57" s="579"/>
    </row>
    <row r="58" spans="1:8" ht="27" customHeight="1" thickBot="1" x14ac:dyDescent="0.3">
      <c r="A58" s="589"/>
      <c r="B58" s="292" t="s">
        <v>265</v>
      </c>
      <c r="C58" s="190" t="s">
        <v>182</v>
      </c>
      <c r="D58" s="190" t="s">
        <v>324</v>
      </c>
      <c r="E58" s="190" t="s">
        <v>325</v>
      </c>
      <c r="F58" s="585"/>
      <c r="G58" s="586"/>
      <c r="H58" s="580"/>
    </row>
    <row r="59" spans="1:8" ht="27" customHeight="1" thickTop="1" x14ac:dyDescent="0.25">
      <c r="A59" s="587" t="s">
        <v>294</v>
      </c>
      <c r="B59" s="291" t="s">
        <v>263</v>
      </c>
      <c r="C59" s="183" t="s">
        <v>182</v>
      </c>
      <c r="D59" s="183" t="s">
        <v>324</v>
      </c>
      <c r="E59" s="183" t="s">
        <v>325</v>
      </c>
      <c r="F59" s="581" t="s">
        <v>402</v>
      </c>
      <c r="G59" s="582"/>
      <c r="H59" s="578" t="s">
        <v>381</v>
      </c>
    </row>
    <row r="60" spans="1:8" ht="27" customHeight="1" x14ac:dyDescent="0.25">
      <c r="A60" s="588"/>
      <c r="B60" s="289" t="s">
        <v>264</v>
      </c>
      <c r="C60" s="126" t="s">
        <v>182</v>
      </c>
      <c r="D60" s="126" t="s">
        <v>324</v>
      </c>
      <c r="E60" s="126" t="s">
        <v>325</v>
      </c>
      <c r="F60" s="583"/>
      <c r="G60" s="584"/>
      <c r="H60" s="579"/>
    </row>
    <row r="61" spans="1:8" ht="27" customHeight="1" thickBot="1" x14ac:dyDescent="0.3">
      <c r="A61" s="589"/>
      <c r="B61" s="292" t="s">
        <v>265</v>
      </c>
      <c r="C61" s="190" t="s">
        <v>182</v>
      </c>
      <c r="D61" s="190" t="s">
        <v>324</v>
      </c>
      <c r="E61" s="190" t="s">
        <v>325</v>
      </c>
      <c r="F61" s="585"/>
      <c r="G61" s="586"/>
      <c r="H61" s="580"/>
    </row>
    <row r="62" spans="1:8" ht="15.75" thickTop="1" x14ac:dyDescent="0.25"/>
    <row r="63" spans="1:8" x14ac:dyDescent="0.25">
      <c r="A63" s="428" t="s">
        <v>335</v>
      </c>
      <c r="B63" s="425"/>
      <c r="C63" s="426"/>
      <c r="D63" s="427"/>
      <c r="E63" s="428"/>
      <c r="F63" s="428"/>
      <c r="G63" s="428"/>
      <c r="H63" s="428"/>
    </row>
  </sheetData>
  <mergeCells count="56">
    <mergeCell ref="A38:A40"/>
    <mergeCell ref="A21:A23"/>
    <mergeCell ref="A24:A26"/>
    <mergeCell ref="A27:A29"/>
    <mergeCell ref="A32:A34"/>
    <mergeCell ref="A35:A37"/>
    <mergeCell ref="F56:G58"/>
    <mergeCell ref="F59:G61"/>
    <mergeCell ref="F30:G30"/>
    <mergeCell ref="F31:G31"/>
    <mergeCell ref="F38:G40"/>
    <mergeCell ref="F41:G43"/>
    <mergeCell ref="F44:G46"/>
    <mergeCell ref="F47:G49"/>
    <mergeCell ref="F50:G52"/>
    <mergeCell ref="F53:G55"/>
    <mergeCell ref="A59:A61"/>
    <mergeCell ref="A41:A43"/>
    <mergeCell ref="A44:A46"/>
    <mergeCell ref="A47:A49"/>
    <mergeCell ref="A50:A52"/>
    <mergeCell ref="A53:A55"/>
    <mergeCell ref="A56:A58"/>
    <mergeCell ref="A6:A8"/>
    <mergeCell ref="A9:A11"/>
    <mergeCell ref="A12:A14"/>
    <mergeCell ref="A15:A17"/>
    <mergeCell ref="A18:A20"/>
    <mergeCell ref="H59:H61"/>
    <mergeCell ref="F9:G11"/>
    <mergeCell ref="F12:G14"/>
    <mergeCell ref="F15:G17"/>
    <mergeCell ref="F18:G20"/>
    <mergeCell ref="F21:G23"/>
    <mergeCell ref="F24:G26"/>
    <mergeCell ref="F27:G29"/>
    <mergeCell ref="F32:G34"/>
    <mergeCell ref="F35:G37"/>
    <mergeCell ref="H41:H43"/>
    <mergeCell ref="H44:H46"/>
    <mergeCell ref="H47:H49"/>
    <mergeCell ref="H50:H52"/>
    <mergeCell ref="H53:H55"/>
    <mergeCell ref="H56:H58"/>
    <mergeCell ref="H38:H40"/>
    <mergeCell ref="F6:G8"/>
    <mergeCell ref="H6:H8"/>
    <mergeCell ref="H9:H11"/>
    <mergeCell ref="H12:H14"/>
    <mergeCell ref="H15:H17"/>
    <mergeCell ref="H18:H20"/>
    <mergeCell ref="H21:H23"/>
    <mergeCell ref="H24:H26"/>
    <mergeCell ref="H27:H29"/>
    <mergeCell ref="H32:H34"/>
    <mergeCell ref="H35:H37"/>
  </mergeCells>
  <hyperlinks>
    <hyperlink ref="M1" location="Sommaire!A1" display="Sommaire"/>
    <hyperlink ref="M5" location="'Ind Santé 1'!A6" display="Indicateur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61"/>
  <sheetViews>
    <sheetView zoomScaleNormal="100" workbookViewId="0">
      <pane ySplit="3" topLeftCell="A4" activePane="bottomLeft" state="frozen"/>
      <selection activeCell="F1" sqref="F1:G1048576"/>
      <selection pane="bottomLeft" activeCell="F42" sqref="F42:F43"/>
    </sheetView>
  </sheetViews>
  <sheetFormatPr baseColWidth="10" defaultRowHeight="15" x14ac:dyDescent="0.25"/>
  <cols>
    <col min="1" max="1" width="28.7109375" style="283" customWidth="1"/>
    <col min="2" max="2" width="14" style="283" bestFit="1" customWidth="1"/>
    <col min="3" max="3" width="13.28515625" style="131" customWidth="1"/>
    <col min="4" max="5" width="28.5703125" style="131" customWidth="1"/>
    <col min="6" max="7" width="50" style="131" customWidth="1"/>
    <col min="8" max="8" width="28.5703125" style="131" customWidth="1"/>
    <col min="9" max="12" width="1.7109375" style="378" customWidth="1"/>
    <col min="13" max="13" width="11.42578125" style="407"/>
    <col min="14" max="16384" width="11.42578125" style="378"/>
  </cols>
  <sheetData>
    <row r="1" spans="1:13" s="397" customFormat="1" x14ac:dyDescent="0.25">
      <c r="B1" s="283"/>
      <c r="C1" s="283"/>
      <c r="D1" s="283"/>
      <c r="E1" s="283"/>
      <c r="F1" s="283"/>
      <c r="G1" s="283"/>
      <c r="H1" s="283"/>
      <c r="M1" s="400" t="s">
        <v>300</v>
      </c>
    </row>
    <row r="2" spans="1:13" s="397" customFormat="1" ht="15.75" thickBot="1" x14ac:dyDescent="0.3">
      <c r="B2" s="283"/>
      <c r="C2" s="283"/>
      <c r="D2" s="283"/>
      <c r="E2" s="283"/>
      <c r="F2" s="283"/>
      <c r="G2" s="283"/>
      <c r="H2" s="283"/>
      <c r="M2" s="401"/>
    </row>
    <row r="3" spans="1:13" ht="15.75" thickBot="1" x14ac:dyDescent="0.3">
      <c r="C3" s="416" t="s">
        <v>179</v>
      </c>
      <c r="D3" s="416" t="s">
        <v>304</v>
      </c>
      <c r="E3" s="416" t="s">
        <v>305</v>
      </c>
      <c r="F3" s="416" t="s">
        <v>306</v>
      </c>
      <c r="G3" s="416" t="s">
        <v>307</v>
      </c>
      <c r="H3" s="416" t="s">
        <v>308</v>
      </c>
    </row>
    <row r="4" spans="1:13" s="397" customFormat="1" ht="21" customHeight="1" x14ac:dyDescent="0.25">
      <c r="A4" s="122" t="s">
        <v>242</v>
      </c>
      <c r="B4" s="163"/>
      <c r="C4" s="128"/>
      <c r="D4" s="128"/>
      <c r="E4" s="128"/>
      <c r="F4" s="128"/>
      <c r="G4" s="128"/>
      <c r="H4" s="128"/>
      <c r="M4" s="408"/>
    </row>
    <row r="5" spans="1:13" s="397" customFormat="1" ht="15.75" thickBot="1" x14ac:dyDescent="0.3">
      <c r="A5" s="118" t="s">
        <v>29</v>
      </c>
      <c r="B5" s="167"/>
      <c r="C5" s="125"/>
      <c r="D5" s="125"/>
      <c r="E5" s="125"/>
      <c r="F5" s="125"/>
      <c r="G5" s="125"/>
      <c r="H5" s="125"/>
      <c r="M5" s="410" t="s">
        <v>302</v>
      </c>
    </row>
    <row r="6" spans="1:13" s="399" customFormat="1" ht="39" customHeight="1" thickTop="1" x14ac:dyDescent="0.25">
      <c r="A6" s="595" t="s">
        <v>274</v>
      </c>
      <c r="B6" s="443" t="s">
        <v>268</v>
      </c>
      <c r="C6" s="444">
        <v>43100</v>
      </c>
      <c r="D6" s="444" t="s">
        <v>328</v>
      </c>
      <c r="E6" s="419"/>
      <c r="F6" s="604" t="s">
        <v>414</v>
      </c>
      <c r="G6" s="598" t="s">
        <v>404</v>
      </c>
      <c r="H6" s="592" t="s">
        <v>403</v>
      </c>
      <c r="M6" s="407"/>
    </row>
    <row r="7" spans="1:13" s="399" customFormat="1" ht="39" customHeight="1" x14ac:dyDescent="0.25">
      <c r="A7" s="596"/>
      <c r="B7" s="462" t="s">
        <v>269</v>
      </c>
      <c r="C7" s="463">
        <v>43100</v>
      </c>
      <c r="D7" s="420"/>
      <c r="E7" s="463" t="s">
        <v>326</v>
      </c>
      <c r="F7" s="606"/>
      <c r="G7" s="600"/>
      <c r="H7" s="593"/>
      <c r="M7" s="407"/>
    </row>
    <row r="8" spans="1:13" s="399" customFormat="1" ht="39" customHeight="1" x14ac:dyDescent="0.25">
      <c r="A8" s="596"/>
      <c r="B8" s="448" t="s">
        <v>270</v>
      </c>
      <c r="C8" s="449">
        <v>43100</v>
      </c>
      <c r="D8" s="449" t="s">
        <v>328</v>
      </c>
      <c r="E8" s="423"/>
      <c r="F8" s="606"/>
      <c r="G8" s="600"/>
      <c r="H8" s="593"/>
      <c r="M8" s="407"/>
    </row>
    <row r="9" spans="1:13" s="399" customFormat="1" ht="39" customHeight="1" x14ac:dyDescent="0.25">
      <c r="A9" s="596"/>
      <c r="B9" s="467" t="s">
        <v>271</v>
      </c>
      <c r="C9" s="468">
        <v>43100</v>
      </c>
      <c r="D9" s="421"/>
      <c r="E9" s="468" t="s">
        <v>326</v>
      </c>
      <c r="F9" s="606"/>
      <c r="G9" s="600"/>
      <c r="H9" s="593"/>
      <c r="M9" s="407"/>
    </row>
    <row r="10" spans="1:13" s="399" customFormat="1" ht="39" customHeight="1" x14ac:dyDescent="0.25">
      <c r="A10" s="596"/>
      <c r="B10" s="453" t="s">
        <v>272</v>
      </c>
      <c r="C10" s="454">
        <v>43100</v>
      </c>
      <c r="D10" s="454" t="s">
        <v>328</v>
      </c>
      <c r="E10" s="420"/>
      <c r="F10" s="606"/>
      <c r="G10" s="600"/>
      <c r="H10" s="593"/>
      <c r="M10" s="407"/>
    </row>
    <row r="11" spans="1:13" s="399" customFormat="1" ht="39" customHeight="1" thickBot="1" x14ac:dyDescent="0.3">
      <c r="A11" s="597"/>
      <c r="B11" s="472" t="s">
        <v>273</v>
      </c>
      <c r="C11" s="473">
        <v>43100</v>
      </c>
      <c r="D11" s="422"/>
      <c r="E11" s="473" t="s">
        <v>326</v>
      </c>
      <c r="F11" s="605"/>
      <c r="G11" s="599"/>
      <c r="H11" s="594"/>
      <c r="M11" s="407"/>
    </row>
    <row r="12" spans="1:13" s="399" customFormat="1" ht="39" customHeight="1" thickTop="1" x14ac:dyDescent="0.25">
      <c r="A12" s="595" t="s">
        <v>275</v>
      </c>
      <c r="B12" s="443" t="s">
        <v>268</v>
      </c>
      <c r="C12" s="444">
        <v>43100</v>
      </c>
      <c r="D12" s="444" t="s">
        <v>327</v>
      </c>
      <c r="E12" s="419"/>
      <c r="F12" s="604" t="s">
        <v>415</v>
      </c>
      <c r="G12" s="598" t="s">
        <v>405</v>
      </c>
      <c r="H12" s="592" t="s">
        <v>403</v>
      </c>
      <c r="M12" s="407"/>
    </row>
    <row r="13" spans="1:13" s="399" customFormat="1" ht="39" customHeight="1" x14ac:dyDescent="0.25">
      <c r="A13" s="596"/>
      <c r="B13" s="462" t="s">
        <v>269</v>
      </c>
      <c r="C13" s="463">
        <v>43100</v>
      </c>
      <c r="D13" s="420"/>
      <c r="E13" s="463" t="s">
        <v>326</v>
      </c>
      <c r="F13" s="606"/>
      <c r="G13" s="600"/>
      <c r="H13" s="593"/>
      <c r="M13" s="407"/>
    </row>
    <row r="14" spans="1:13" s="399" customFormat="1" ht="39" customHeight="1" x14ac:dyDescent="0.25">
      <c r="A14" s="596"/>
      <c r="B14" s="448" t="s">
        <v>270</v>
      </c>
      <c r="C14" s="449">
        <v>43100</v>
      </c>
      <c r="D14" s="449" t="s">
        <v>327</v>
      </c>
      <c r="E14" s="423"/>
      <c r="F14" s="606"/>
      <c r="G14" s="600"/>
      <c r="H14" s="593"/>
      <c r="M14" s="407"/>
    </row>
    <row r="15" spans="1:13" s="399" customFormat="1" ht="39" customHeight="1" x14ac:dyDescent="0.25">
      <c r="A15" s="596"/>
      <c r="B15" s="467" t="s">
        <v>271</v>
      </c>
      <c r="C15" s="468">
        <v>43100</v>
      </c>
      <c r="D15" s="421"/>
      <c r="E15" s="468" t="s">
        <v>326</v>
      </c>
      <c r="F15" s="606"/>
      <c r="G15" s="600"/>
      <c r="H15" s="593"/>
      <c r="M15" s="407"/>
    </row>
    <row r="16" spans="1:13" s="399" customFormat="1" ht="39" customHeight="1" x14ac:dyDescent="0.25">
      <c r="A16" s="596"/>
      <c r="B16" s="453" t="s">
        <v>272</v>
      </c>
      <c r="C16" s="454">
        <v>43100</v>
      </c>
      <c r="D16" s="454" t="s">
        <v>327</v>
      </c>
      <c r="E16" s="420"/>
      <c r="F16" s="606"/>
      <c r="G16" s="600"/>
      <c r="H16" s="593"/>
      <c r="M16" s="407"/>
    </row>
    <row r="17" spans="1:13" s="399" customFormat="1" ht="39" customHeight="1" thickBot="1" x14ac:dyDescent="0.3">
      <c r="A17" s="597"/>
      <c r="B17" s="472" t="s">
        <v>273</v>
      </c>
      <c r="C17" s="473">
        <v>43100</v>
      </c>
      <c r="D17" s="422"/>
      <c r="E17" s="473" t="s">
        <v>326</v>
      </c>
      <c r="F17" s="605"/>
      <c r="G17" s="599"/>
      <c r="H17" s="594"/>
      <c r="M17" s="407"/>
    </row>
    <row r="18" spans="1:13" s="399" customFormat="1" ht="39" customHeight="1" thickTop="1" x14ac:dyDescent="0.25">
      <c r="A18" s="595" t="s">
        <v>276</v>
      </c>
      <c r="B18" s="443" t="s">
        <v>268</v>
      </c>
      <c r="C18" s="444">
        <v>43100</v>
      </c>
      <c r="D18" s="444" t="s">
        <v>327</v>
      </c>
      <c r="E18" s="419"/>
      <c r="F18" s="604" t="s">
        <v>415</v>
      </c>
      <c r="G18" s="598" t="s">
        <v>406</v>
      </c>
      <c r="H18" s="592" t="s">
        <v>403</v>
      </c>
      <c r="M18" s="407"/>
    </row>
    <row r="19" spans="1:13" s="399" customFormat="1" ht="39" customHeight="1" x14ac:dyDescent="0.25">
      <c r="A19" s="596"/>
      <c r="B19" s="462" t="s">
        <v>269</v>
      </c>
      <c r="C19" s="463">
        <v>43100</v>
      </c>
      <c r="D19" s="420"/>
      <c r="E19" s="463" t="s">
        <v>326</v>
      </c>
      <c r="F19" s="606"/>
      <c r="G19" s="600"/>
      <c r="H19" s="593"/>
      <c r="M19" s="407"/>
    </row>
    <row r="20" spans="1:13" s="399" customFormat="1" ht="39" customHeight="1" x14ac:dyDescent="0.25">
      <c r="A20" s="596"/>
      <c r="B20" s="448" t="s">
        <v>270</v>
      </c>
      <c r="C20" s="449">
        <v>43100</v>
      </c>
      <c r="D20" s="449" t="s">
        <v>327</v>
      </c>
      <c r="E20" s="423"/>
      <c r="F20" s="606"/>
      <c r="G20" s="600"/>
      <c r="H20" s="593"/>
      <c r="M20" s="407"/>
    </row>
    <row r="21" spans="1:13" s="399" customFormat="1" ht="39" customHeight="1" x14ac:dyDescent="0.25">
      <c r="A21" s="596"/>
      <c r="B21" s="467" t="s">
        <v>271</v>
      </c>
      <c r="C21" s="468">
        <v>43100</v>
      </c>
      <c r="D21" s="421"/>
      <c r="E21" s="468" t="s">
        <v>326</v>
      </c>
      <c r="F21" s="606"/>
      <c r="G21" s="600"/>
      <c r="H21" s="593"/>
      <c r="M21" s="407"/>
    </row>
    <row r="22" spans="1:13" s="399" customFormat="1" ht="39" customHeight="1" x14ac:dyDescent="0.25">
      <c r="A22" s="596"/>
      <c r="B22" s="453" t="s">
        <v>272</v>
      </c>
      <c r="C22" s="454">
        <v>43100</v>
      </c>
      <c r="D22" s="454" t="s">
        <v>327</v>
      </c>
      <c r="E22" s="420"/>
      <c r="F22" s="606"/>
      <c r="G22" s="600"/>
      <c r="H22" s="593"/>
      <c r="M22" s="407"/>
    </row>
    <row r="23" spans="1:13" s="399" customFormat="1" ht="39" customHeight="1" thickBot="1" x14ac:dyDescent="0.3">
      <c r="A23" s="597"/>
      <c r="B23" s="472" t="s">
        <v>273</v>
      </c>
      <c r="C23" s="473">
        <v>43100</v>
      </c>
      <c r="D23" s="422"/>
      <c r="E23" s="473" t="s">
        <v>326</v>
      </c>
      <c r="F23" s="605"/>
      <c r="G23" s="599"/>
      <c r="H23" s="594"/>
      <c r="M23" s="407"/>
    </row>
    <row r="24" spans="1:13" s="399" customFormat="1" ht="39" customHeight="1" thickTop="1" x14ac:dyDescent="0.25">
      <c r="A24" s="595" t="s">
        <v>277</v>
      </c>
      <c r="B24" s="443" t="s">
        <v>268</v>
      </c>
      <c r="C24" s="444">
        <v>43100</v>
      </c>
      <c r="D24" s="444" t="s">
        <v>327</v>
      </c>
      <c r="E24" s="419"/>
      <c r="F24" s="604" t="s">
        <v>415</v>
      </c>
      <c r="G24" s="598" t="s">
        <v>410</v>
      </c>
      <c r="H24" s="592" t="s">
        <v>403</v>
      </c>
      <c r="M24" s="407"/>
    </row>
    <row r="25" spans="1:13" s="399" customFormat="1" ht="39" customHeight="1" x14ac:dyDescent="0.25">
      <c r="A25" s="596"/>
      <c r="B25" s="462" t="s">
        <v>269</v>
      </c>
      <c r="C25" s="463">
        <v>43100</v>
      </c>
      <c r="D25" s="420"/>
      <c r="E25" s="463" t="s">
        <v>326</v>
      </c>
      <c r="F25" s="606"/>
      <c r="G25" s="600"/>
      <c r="H25" s="593"/>
      <c r="M25" s="407"/>
    </row>
    <row r="26" spans="1:13" s="399" customFormat="1" ht="39" customHeight="1" x14ac:dyDescent="0.25">
      <c r="A26" s="596"/>
      <c r="B26" s="448" t="s">
        <v>270</v>
      </c>
      <c r="C26" s="449">
        <v>43100</v>
      </c>
      <c r="D26" s="449" t="s">
        <v>327</v>
      </c>
      <c r="E26" s="423"/>
      <c r="F26" s="606"/>
      <c r="G26" s="600"/>
      <c r="H26" s="593"/>
      <c r="M26" s="407"/>
    </row>
    <row r="27" spans="1:13" s="399" customFormat="1" ht="39" customHeight="1" x14ac:dyDescent="0.25">
      <c r="A27" s="596"/>
      <c r="B27" s="467" t="s">
        <v>271</v>
      </c>
      <c r="C27" s="468">
        <v>43100</v>
      </c>
      <c r="D27" s="421"/>
      <c r="E27" s="468" t="s">
        <v>326</v>
      </c>
      <c r="F27" s="606"/>
      <c r="G27" s="600"/>
      <c r="H27" s="593"/>
      <c r="M27" s="407"/>
    </row>
    <row r="28" spans="1:13" s="399" customFormat="1" ht="39" customHeight="1" x14ac:dyDescent="0.25">
      <c r="A28" s="596"/>
      <c r="B28" s="453" t="s">
        <v>272</v>
      </c>
      <c r="C28" s="454">
        <v>43100</v>
      </c>
      <c r="D28" s="454" t="s">
        <v>327</v>
      </c>
      <c r="E28" s="420"/>
      <c r="F28" s="606"/>
      <c r="G28" s="600"/>
      <c r="H28" s="593"/>
      <c r="M28" s="407"/>
    </row>
    <row r="29" spans="1:13" s="399" customFormat="1" ht="39" customHeight="1" thickBot="1" x14ac:dyDescent="0.3">
      <c r="A29" s="597"/>
      <c r="B29" s="472" t="s">
        <v>273</v>
      </c>
      <c r="C29" s="473">
        <v>43100</v>
      </c>
      <c r="D29" s="422"/>
      <c r="E29" s="473" t="s">
        <v>326</v>
      </c>
      <c r="F29" s="605"/>
      <c r="G29" s="599"/>
      <c r="H29" s="594"/>
      <c r="M29" s="407"/>
    </row>
    <row r="30" spans="1:13" s="399" customFormat="1" ht="39" customHeight="1" thickTop="1" x14ac:dyDescent="0.25">
      <c r="A30" s="595" t="s">
        <v>278</v>
      </c>
      <c r="B30" s="443" t="s">
        <v>268</v>
      </c>
      <c r="C30" s="444">
        <v>43100</v>
      </c>
      <c r="D30" s="444" t="s">
        <v>327</v>
      </c>
      <c r="E30" s="419"/>
      <c r="F30" s="604" t="s">
        <v>415</v>
      </c>
      <c r="G30" s="598" t="s">
        <v>411</v>
      </c>
      <c r="H30" s="592" t="s">
        <v>403</v>
      </c>
      <c r="M30" s="407"/>
    </row>
    <row r="31" spans="1:13" s="399" customFormat="1" ht="39" customHeight="1" x14ac:dyDescent="0.25">
      <c r="A31" s="596"/>
      <c r="B31" s="462" t="s">
        <v>269</v>
      </c>
      <c r="C31" s="463">
        <v>43100</v>
      </c>
      <c r="D31" s="420"/>
      <c r="E31" s="463" t="s">
        <v>326</v>
      </c>
      <c r="F31" s="606"/>
      <c r="G31" s="600"/>
      <c r="H31" s="593"/>
      <c r="M31" s="407"/>
    </row>
    <row r="32" spans="1:13" s="399" customFormat="1" ht="39" customHeight="1" x14ac:dyDescent="0.25">
      <c r="A32" s="596"/>
      <c r="B32" s="448" t="s">
        <v>270</v>
      </c>
      <c r="C32" s="449">
        <v>43100</v>
      </c>
      <c r="D32" s="449" t="s">
        <v>327</v>
      </c>
      <c r="E32" s="423"/>
      <c r="F32" s="606"/>
      <c r="G32" s="600"/>
      <c r="H32" s="593"/>
      <c r="M32" s="407"/>
    </row>
    <row r="33" spans="1:13" s="399" customFormat="1" ht="39" customHeight="1" x14ac:dyDescent="0.25">
      <c r="A33" s="596"/>
      <c r="B33" s="467" t="s">
        <v>271</v>
      </c>
      <c r="C33" s="468">
        <v>43100</v>
      </c>
      <c r="D33" s="421"/>
      <c r="E33" s="468" t="s">
        <v>326</v>
      </c>
      <c r="F33" s="606"/>
      <c r="G33" s="600"/>
      <c r="H33" s="593"/>
      <c r="M33" s="407"/>
    </row>
    <row r="34" spans="1:13" s="399" customFormat="1" ht="39" customHeight="1" x14ac:dyDescent="0.25">
      <c r="A34" s="596"/>
      <c r="B34" s="453" t="s">
        <v>272</v>
      </c>
      <c r="C34" s="454">
        <v>43100</v>
      </c>
      <c r="D34" s="454" t="s">
        <v>327</v>
      </c>
      <c r="E34" s="420"/>
      <c r="F34" s="606"/>
      <c r="G34" s="600"/>
      <c r="H34" s="593"/>
      <c r="M34" s="407"/>
    </row>
    <row r="35" spans="1:13" s="399" customFormat="1" ht="39" customHeight="1" thickBot="1" x14ac:dyDescent="0.3">
      <c r="A35" s="597"/>
      <c r="B35" s="472" t="s">
        <v>273</v>
      </c>
      <c r="C35" s="473">
        <v>43100</v>
      </c>
      <c r="D35" s="422"/>
      <c r="E35" s="473" t="s">
        <v>326</v>
      </c>
      <c r="F35" s="605"/>
      <c r="G35" s="599"/>
      <c r="H35" s="594"/>
      <c r="M35" s="407"/>
    </row>
    <row r="36" spans="1:13" s="399" customFormat="1" ht="39" customHeight="1" thickTop="1" x14ac:dyDescent="0.25">
      <c r="A36" s="595" t="s">
        <v>279</v>
      </c>
      <c r="B36" s="443" t="s">
        <v>268</v>
      </c>
      <c r="C36" s="444">
        <v>43100</v>
      </c>
      <c r="D36" s="444" t="s">
        <v>327</v>
      </c>
      <c r="E36" s="419"/>
      <c r="F36" s="604" t="s">
        <v>415</v>
      </c>
      <c r="G36" s="598" t="s">
        <v>407</v>
      </c>
      <c r="H36" s="592" t="s">
        <v>403</v>
      </c>
      <c r="M36" s="407"/>
    </row>
    <row r="37" spans="1:13" s="399" customFormat="1" ht="39" customHeight="1" x14ac:dyDescent="0.25">
      <c r="A37" s="596"/>
      <c r="B37" s="462" t="s">
        <v>269</v>
      </c>
      <c r="C37" s="463">
        <v>43100</v>
      </c>
      <c r="D37" s="420"/>
      <c r="E37" s="463" t="s">
        <v>326</v>
      </c>
      <c r="F37" s="606"/>
      <c r="G37" s="600"/>
      <c r="H37" s="593"/>
      <c r="M37" s="407"/>
    </row>
    <row r="38" spans="1:13" s="399" customFormat="1" ht="39" customHeight="1" x14ac:dyDescent="0.25">
      <c r="A38" s="596"/>
      <c r="B38" s="448" t="s">
        <v>270</v>
      </c>
      <c r="C38" s="449">
        <v>43100</v>
      </c>
      <c r="D38" s="449" t="s">
        <v>327</v>
      </c>
      <c r="E38" s="423"/>
      <c r="F38" s="606"/>
      <c r="G38" s="600"/>
      <c r="H38" s="593"/>
      <c r="M38" s="407"/>
    </row>
    <row r="39" spans="1:13" s="399" customFormat="1" ht="39" customHeight="1" x14ac:dyDescent="0.25">
      <c r="A39" s="596"/>
      <c r="B39" s="467" t="s">
        <v>271</v>
      </c>
      <c r="C39" s="468">
        <v>43100</v>
      </c>
      <c r="D39" s="421"/>
      <c r="E39" s="468" t="s">
        <v>326</v>
      </c>
      <c r="F39" s="606"/>
      <c r="G39" s="600"/>
      <c r="H39" s="593"/>
      <c r="M39" s="407"/>
    </row>
    <row r="40" spans="1:13" s="399" customFormat="1" ht="39" customHeight="1" x14ac:dyDescent="0.25">
      <c r="A40" s="596"/>
      <c r="B40" s="453" t="s">
        <v>272</v>
      </c>
      <c r="C40" s="454">
        <v>43100</v>
      </c>
      <c r="D40" s="454" t="s">
        <v>327</v>
      </c>
      <c r="E40" s="420"/>
      <c r="F40" s="606"/>
      <c r="G40" s="600"/>
      <c r="H40" s="593"/>
      <c r="M40" s="407"/>
    </row>
    <row r="41" spans="1:13" s="399" customFormat="1" ht="39" customHeight="1" thickBot="1" x14ac:dyDescent="0.3">
      <c r="A41" s="597"/>
      <c r="B41" s="472" t="s">
        <v>273</v>
      </c>
      <c r="C41" s="473">
        <v>43100</v>
      </c>
      <c r="D41" s="422"/>
      <c r="E41" s="473" t="s">
        <v>326</v>
      </c>
      <c r="F41" s="605"/>
      <c r="G41" s="599"/>
      <c r="H41" s="594"/>
      <c r="M41" s="407"/>
    </row>
    <row r="42" spans="1:13" s="399" customFormat="1" ht="112.5" customHeight="1" thickTop="1" x14ac:dyDescent="0.25">
      <c r="A42" s="595" t="s">
        <v>280</v>
      </c>
      <c r="B42" s="443" t="s">
        <v>272</v>
      </c>
      <c r="C42" s="444">
        <v>43100</v>
      </c>
      <c r="D42" s="444" t="s">
        <v>327</v>
      </c>
      <c r="E42" s="419"/>
      <c r="F42" s="604" t="s">
        <v>415</v>
      </c>
      <c r="G42" s="598" t="s">
        <v>412</v>
      </c>
      <c r="H42" s="592" t="s">
        <v>403</v>
      </c>
      <c r="M42" s="407"/>
    </row>
    <row r="43" spans="1:13" s="399" customFormat="1" ht="112.5" customHeight="1" thickBot="1" x14ac:dyDescent="0.3">
      <c r="A43" s="597"/>
      <c r="B43" s="472" t="s">
        <v>273</v>
      </c>
      <c r="C43" s="473">
        <v>43100</v>
      </c>
      <c r="D43" s="422"/>
      <c r="E43" s="473" t="s">
        <v>326</v>
      </c>
      <c r="F43" s="605"/>
      <c r="G43" s="599"/>
      <c r="H43" s="594"/>
      <c r="M43" s="407"/>
    </row>
    <row r="44" spans="1:13" s="399" customFormat="1" ht="112.5" customHeight="1" thickTop="1" x14ac:dyDescent="0.25">
      <c r="A44" s="595" t="s">
        <v>281</v>
      </c>
      <c r="B44" s="443" t="s">
        <v>270</v>
      </c>
      <c r="C44" s="444">
        <v>43100</v>
      </c>
      <c r="D44" s="444" t="s">
        <v>327</v>
      </c>
      <c r="E44" s="419"/>
      <c r="F44" s="604" t="s">
        <v>415</v>
      </c>
      <c r="G44" s="598" t="s">
        <v>413</v>
      </c>
      <c r="H44" s="592" t="s">
        <v>403</v>
      </c>
      <c r="M44" s="407"/>
    </row>
    <row r="45" spans="1:13" s="399" customFormat="1" ht="112.5" customHeight="1" thickBot="1" x14ac:dyDescent="0.3">
      <c r="A45" s="597"/>
      <c r="B45" s="472" t="s">
        <v>271</v>
      </c>
      <c r="C45" s="473">
        <v>43100</v>
      </c>
      <c r="D45" s="422"/>
      <c r="E45" s="473" t="s">
        <v>326</v>
      </c>
      <c r="F45" s="605"/>
      <c r="G45" s="599"/>
      <c r="H45" s="594"/>
      <c r="M45" s="407"/>
    </row>
    <row r="46" spans="1:13" s="399" customFormat="1" ht="39" customHeight="1" thickTop="1" x14ac:dyDescent="0.25">
      <c r="A46" s="595" t="s">
        <v>282</v>
      </c>
      <c r="B46" s="443" t="s">
        <v>268</v>
      </c>
      <c r="C46" s="444">
        <v>43100</v>
      </c>
      <c r="D46" s="419"/>
      <c r="E46" s="419"/>
      <c r="F46" s="601"/>
      <c r="G46" s="598" t="s">
        <v>408</v>
      </c>
      <c r="H46" s="592" t="s">
        <v>403</v>
      </c>
      <c r="M46" s="407"/>
    </row>
    <row r="47" spans="1:13" s="399" customFormat="1" ht="39" customHeight="1" x14ac:dyDescent="0.25">
      <c r="A47" s="596"/>
      <c r="B47" s="462" t="s">
        <v>269</v>
      </c>
      <c r="C47" s="463">
        <v>43100</v>
      </c>
      <c r="D47" s="420"/>
      <c r="E47" s="463" t="s">
        <v>326</v>
      </c>
      <c r="F47" s="602"/>
      <c r="G47" s="600"/>
      <c r="H47" s="593"/>
      <c r="M47" s="407"/>
    </row>
    <row r="48" spans="1:13" s="399" customFormat="1" ht="39" customHeight="1" x14ac:dyDescent="0.25">
      <c r="A48" s="596"/>
      <c r="B48" s="448" t="s">
        <v>270</v>
      </c>
      <c r="C48" s="449">
        <v>43100</v>
      </c>
      <c r="D48" s="423"/>
      <c r="E48" s="423"/>
      <c r="F48" s="602"/>
      <c r="G48" s="600"/>
      <c r="H48" s="593"/>
      <c r="M48" s="407"/>
    </row>
    <row r="49" spans="1:13" s="399" customFormat="1" ht="39" customHeight="1" x14ac:dyDescent="0.25">
      <c r="A49" s="596"/>
      <c r="B49" s="467" t="s">
        <v>271</v>
      </c>
      <c r="C49" s="468">
        <v>43100</v>
      </c>
      <c r="D49" s="421"/>
      <c r="E49" s="468" t="s">
        <v>326</v>
      </c>
      <c r="F49" s="602"/>
      <c r="G49" s="600"/>
      <c r="H49" s="593"/>
      <c r="M49" s="407"/>
    </row>
    <row r="50" spans="1:13" s="399" customFormat="1" ht="39" customHeight="1" x14ac:dyDescent="0.25">
      <c r="A50" s="596"/>
      <c r="B50" s="453" t="s">
        <v>272</v>
      </c>
      <c r="C50" s="454">
        <v>43100</v>
      </c>
      <c r="D50" s="420"/>
      <c r="E50" s="420"/>
      <c r="F50" s="602"/>
      <c r="G50" s="600"/>
      <c r="H50" s="593"/>
      <c r="M50" s="407"/>
    </row>
    <row r="51" spans="1:13" s="399" customFormat="1" ht="39" customHeight="1" thickBot="1" x14ac:dyDescent="0.3">
      <c r="A51" s="597"/>
      <c r="B51" s="472" t="s">
        <v>273</v>
      </c>
      <c r="C51" s="473">
        <v>43100</v>
      </c>
      <c r="D51" s="422"/>
      <c r="E51" s="473" t="s">
        <v>326</v>
      </c>
      <c r="F51" s="603"/>
      <c r="G51" s="599"/>
      <c r="H51" s="594"/>
      <c r="M51" s="407"/>
    </row>
    <row r="52" spans="1:13" s="399" customFormat="1" ht="39" customHeight="1" thickTop="1" x14ac:dyDescent="0.25">
      <c r="A52" s="595" t="s">
        <v>283</v>
      </c>
      <c r="B52" s="443" t="s">
        <v>268</v>
      </c>
      <c r="C52" s="444">
        <v>43100</v>
      </c>
      <c r="D52" s="419"/>
      <c r="E52" s="419"/>
      <c r="F52" s="601"/>
      <c r="G52" s="598" t="s">
        <v>409</v>
      </c>
      <c r="H52" s="592" t="s">
        <v>403</v>
      </c>
      <c r="M52" s="407"/>
    </row>
    <row r="53" spans="1:13" s="399" customFormat="1" ht="39" customHeight="1" x14ac:dyDescent="0.25">
      <c r="A53" s="596"/>
      <c r="B53" s="462" t="s">
        <v>269</v>
      </c>
      <c r="C53" s="463">
        <v>43100</v>
      </c>
      <c r="D53" s="420"/>
      <c r="E53" s="463" t="s">
        <v>326</v>
      </c>
      <c r="F53" s="602"/>
      <c r="G53" s="600"/>
      <c r="H53" s="593"/>
      <c r="M53" s="407"/>
    </row>
    <row r="54" spans="1:13" s="399" customFormat="1" ht="39" customHeight="1" x14ac:dyDescent="0.25">
      <c r="A54" s="596"/>
      <c r="B54" s="448" t="s">
        <v>270</v>
      </c>
      <c r="C54" s="449">
        <v>43100</v>
      </c>
      <c r="D54" s="423"/>
      <c r="E54" s="423"/>
      <c r="F54" s="602"/>
      <c r="G54" s="600"/>
      <c r="H54" s="593"/>
      <c r="M54" s="407"/>
    </row>
    <row r="55" spans="1:13" s="399" customFormat="1" ht="39" customHeight="1" x14ac:dyDescent="0.25">
      <c r="A55" s="596"/>
      <c r="B55" s="467" t="s">
        <v>271</v>
      </c>
      <c r="C55" s="468">
        <v>43100</v>
      </c>
      <c r="D55" s="421"/>
      <c r="E55" s="468" t="s">
        <v>326</v>
      </c>
      <c r="F55" s="602"/>
      <c r="G55" s="600"/>
      <c r="H55" s="593"/>
      <c r="M55" s="407"/>
    </row>
    <row r="56" spans="1:13" s="399" customFormat="1" ht="39" customHeight="1" x14ac:dyDescent="0.25">
      <c r="A56" s="596"/>
      <c r="B56" s="453" t="s">
        <v>272</v>
      </c>
      <c r="C56" s="454">
        <v>43100</v>
      </c>
      <c r="D56" s="420"/>
      <c r="E56" s="420"/>
      <c r="F56" s="602"/>
      <c r="G56" s="600"/>
      <c r="H56" s="593"/>
      <c r="M56" s="407"/>
    </row>
    <row r="57" spans="1:13" s="399" customFormat="1" ht="39" customHeight="1" thickBot="1" x14ac:dyDescent="0.3">
      <c r="A57" s="597"/>
      <c r="B57" s="472" t="s">
        <v>273</v>
      </c>
      <c r="C57" s="473">
        <v>43100</v>
      </c>
      <c r="D57" s="422"/>
      <c r="E57" s="473" t="s">
        <v>326</v>
      </c>
      <c r="F57" s="603"/>
      <c r="G57" s="599"/>
      <c r="H57" s="594"/>
      <c r="M57" s="407"/>
    </row>
    <row r="58" spans="1:13" ht="15.75" thickTop="1" x14ac:dyDescent="0.25"/>
    <row r="59" spans="1:13" x14ac:dyDescent="0.25">
      <c r="A59" s="428" t="s">
        <v>335</v>
      </c>
      <c r="B59" s="425"/>
      <c r="C59" s="426"/>
      <c r="D59" s="427"/>
      <c r="E59" s="428"/>
      <c r="F59" s="428"/>
      <c r="G59" s="428"/>
      <c r="H59" s="428"/>
    </row>
    <row r="60" spans="1:13" x14ac:dyDescent="0.25">
      <c r="A60" s="458" t="s">
        <v>332</v>
      </c>
      <c r="B60" s="459"/>
      <c r="C60" s="460"/>
      <c r="D60" s="461"/>
      <c r="E60" s="458"/>
      <c r="F60" s="458"/>
      <c r="G60" s="458"/>
      <c r="H60" s="458"/>
    </row>
    <row r="61" spans="1:13" x14ac:dyDescent="0.25">
      <c r="A61" s="477" t="s">
        <v>333</v>
      </c>
      <c r="B61" s="478"/>
      <c r="C61" s="479"/>
      <c r="D61" s="480"/>
      <c r="E61" s="477"/>
      <c r="F61" s="477"/>
      <c r="G61" s="477"/>
      <c r="H61" s="477"/>
    </row>
  </sheetData>
  <mergeCells count="40">
    <mergeCell ref="F46:F51"/>
    <mergeCell ref="G24:G29"/>
    <mergeCell ref="G30:G35"/>
    <mergeCell ref="G36:G41"/>
    <mergeCell ref="F24:F29"/>
    <mergeCell ref="F42:F43"/>
    <mergeCell ref="F30:F35"/>
    <mergeCell ref="F36:F41"/>
    <mergeCell ref="G6:G11"/>
    <mergeCell ref="G12:G17"/>
    <mergeCell ref="F6:F11"/>
    <mergeCell ref="F12:F17"/>
    <mergeCell ref="F18:F23"/>
    <mergeCell ref="G18:G23"/>
    <mergeCell ref="A6:A11"/>
    <mergeCell ref="A12:A17"/>
    <mergeCell ref="A18:A23"/>
    <mergeCell ref="A24:A29"/>
    <mergeCell ref="A30:A35"/>
    <mergeCell ref="A36:A41"/>
    <mergeCell ref="H46:H51"/>
    <mergeCell ref="H52:H57"/>
    <mergeCell ref="A42:A43"/>
    <mergeCell ref="A44:A45"/>
    <mergeCell ref="A46:A51"/>
    <mergeCell ref="A52:A57"/>
    <mergeCell ref="G42:G43"/>
    <mergeCell ref="G44:G45"/>
    <mergeCell ref="G46:G51"/>
    <mergeCell ref="G52:G57"/>
    <mergeCell ref="H36:H41"/>
    <mergeCell ref="F52:F57"/>
    <mergeCell ref="H42:H43"/>
    <mergeCell ref="H44:H45"/>
    <mergeCell ref="F44:F45"/>
    <mergeCell ref="H6:H11"/>
    <mergeCell ref="H12:H17"/>
    <mergeCell ref="H18:H23"/>
    <mergeCell ref="H24:H29"/>
    <mergeCell ref="H30:H35"/>
  </mergeCells>
  <hyperlinks>
    <hyperlink ref="M1" location="Sommaire!A1" display="Sommaire"/>
    <hyperlink ref="M5" location="'Ind Santé 2'!A6" display="Indicateur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N18"/>
  <sheetViews>
    <sheetView zoomScaleNormal="100" workbookViewId="0">
      <pane ySplit="3" topLeftCell="A4" activePane="bottomLeft" state="frozen"/>
      <selection activeCell="F1" sqref="F1:G1048576"/>
      <selection pane="bottomLeft" activeCell="G6" sqref="G6"/>
    </sheetView>
  </sheetViews>
  <sheetFormatPr baseColWidth="10" defaultRowHeight="15" x14ac:dyDescent="0.25"/>
  <cols>
    <col min="1" max="1" width="28.7109375" style="283" customWidth="1"/>
    <col min="2" max="2" width="14" style="283" bestFit="1" customWidth="1"/>
    <col min="3" max="3" width="13.28515625" style="131" customWidth="1"/>
    <col min="4" max="5" width="28.5703125" style="131" customWidth="1"/>
    <col min="6" max="7" width="50" style="131" customWidth="1"/>
    <col min="8" max="8" width="28.5703125" style="131" customWidth="1"/>
    <col min="9" max="12" width="1.7109375" style="378" customWidth="1"/>
    <col min="13" max="13" width="11.42578125" style="407"/>
    <col min="14" max="16384" width="11.42578125" style="378"/>
  </cols>
  <sheetData>
    <row r="1" spans="1:14" s="397" customFormat="1" x14ac:dyDescent="0.25">
      <c r="B1" s="283"/>
      <c r="C1" s="283"/>
      <c r="D1" s="283"/>
      <c r="E1" s="283"/>
      <c r="F1" s="283"/>
      <c r="G1" s="283"/>
      <c r="H1" s="283"/>
      <c r="M1" s="400" t="s">
        <v>300</v>
      </c>
    </row>
    <row r="2" spans="1:14" s="397" customFormat="1" ht="15.75" thickBot="1" x14ac:dyDescent="0.3">
      <c r="B2" s="283"/>
      <c r="C2" s="283"/>
      <c r="D2" s="283"/>
      <c r="E2" s="283"/>
      <c r="F2" s="283"/>
      <c r="G2" s="283"/>
      <c r="H2" s="283"/>
      <c r="M2" s="401"/>
    </row>
    <row r="3" spans="1:14" ht="15.75" thickBot="1" x14ac:dyDescent="0.3">
      <c r="C3" s="416" t="s">
        <v>179</v>
      </c>
      <c r="D3" s="416" t="s">
        <v>304</v>
      </c>
      <c r="E3" s="416" t="s">
        <v>305</v>
      </c>
      <c r="F3" s="416" t="s">
        <v>306</v>
      </c>
      <c r="G3" s="416" t="s">
        <v>307</v>
      </c>
      <c r="H3" s="416" t="s">
        <v>308</v>
      </c>
    </row>
    <row r="4" spans="1:14" s="397" customFormat="1" ht="21" customHeight="1" x14ac:dyDescent="0.25">
      <c r="A4" s="122" t="s">
        <v>242</v>
      </c>
      <c r="B4" s="163"/>
      <c r="C4" s="128"/>
      <c r="D4" s="128"/>
      <c r="E4" s="128"/>
      <c r="F4" s="128"/>
      <c r="G4" s="128"/>
      <c r="H4" s="128"/>
      <c r="M4" s="408"/>
    </row>
    <row r="5" spans="1:14" s="397" customFormat="1" x14ac:dyDescent="0.25">
      <c r="A5" s="118" t="s">
        <v>30</v>
      </c>
      <c r="B5" s="167"/>
      <c r="C5" s="125"/>
      <c r="D5" s="125"/>
      <c r="E5" s="125"/>
      <c r="F5" s="125"/>
      <c r="G5" s="125"/>
      <c r="H5" s="125"/>
      <c r="M5" s="410" t="s">
        <v>302</v>
      </c>
    </row>
    <row r="6" spans="1:14" s="399" customFormat="1" ht="105" x14ac:dyDescent="0.25">
      <c r="A6" s="177" t="s">
        <v>260</v>
      </c>
      <c r="B6" s="294"/>
      <c r="C6" s="129" t="s">
        <v>250</v>
      </c>
      <c r="D6" s="129" t="s">
        <v>328</v>
      </c>
      <c r="E6" s="129" t="s">
        <v>329</v>
      </c>
      <c r="F6" s="129" t="s">
        <v>418</v>
      </c>
      <c r="G6" s="129" t="s">
        <v>419</v>
      </c>
      <c r="H6" s="129" t="s">
        <v>417</v>
      </c>
      <c r="M6" s="407"/>
    </row>
    <row r="7" spans="1:14" s="399" customFormat="1" ht="60.75" thickBot="1" x14ac:dyDescent="0.3">
      <c r="A7" s="117" t="s">
        <v>31</v>
      </c>
      <c r="B7" s="290"/>
      <c r="C7" s="130" t="s">
        <v>183</v>
      </c>
      <c r="D7" s="130" t="s">
        <v>328</v>
      </c>
      <c r="E7" s="418"/>
      <c r="F7" s="511" t="s">
        <v>421</v>
      </c>
      <c r="G7" s="418"/>
      <c r="H7" s="130" t="s">
        <v>420</v>
      </c>
      <c r="M7" s="407"/>
    </row>
    <row r="8" spans="1:14" s="397" customFormat="1" ht="16.5" thickTop="1" thickBot="1" x14ac:dyDescent="0.3">
      <c r="A8" s="118" t="s">
        <v>32</v>
      </c>
      <c r="B8" s="167"/>
      <c r="C8" s="125"/>
      <c r="D8" s="125"/>
      <c r="E8" s="125"/>
      <c r="F8" s="125"/>
      <c r="G8" s="125"/>
      <c r="H8" s="125"/>
      <c r="M8" s="410" t="s">
        <v>302</v>
      </c>
      <c r="N8" s="399"/>
    </row>
    <row r="9" spans="1:14" s="399" customFormat="1" ht="121.5" thickTop="1" thickBot="1" x14ac:dyDescent="0.3">
      <c r="A9" s="214" t="s">
        <v>33</v>
      </c>
      <c r="B9" s="295"/>
      <c r="C9" s="215">
        <v>2017</v>
      </c>
      <c r="D9" s="215" t="s">
        <v>328</v>
      </c>
      <c r="E9" s="215" t="s">
        <v>329</v>
      </c>
      <c r="F9" s="215" t="s">
        <v>424</v>
      </c>
      <c r="G9" s="215" t="s">
        <v>423</v>
      </c>
      <c r="H9" s="215" t="s">
        <v>422</v>
      </c>
      <c r="M9" s="407"/>
    </row>
    <row r="10" spans="1:14" s="397" customFormat="1" ht="16.5" thickTop="1" thickBot="1" x14ac:dyDescent="0.3">
      <c r="A10" s="118" t="s">
        <v>34</v>
      </c>
      <c r="B10" s="167"/>
      <c r="C10" s="125"/>
      <c r="D10" s="125"/>
      <c r="E10" s="125"/>
      <c r="F10" s="125"/>
      <c r="G10" s="125"/>
      <c r="H10" s="125"/>
      <c r="M10" s="410" t="s">
        <v>302</v>
      </c>
      <c r="N10" s="399"/>
    </row>
    <row r="11" spans="1:14" s="399" customFormat="1" ht="181.5" thickTop="1" thickBot="1" x14ac:dyDescent="0.3">
      <c r="A11" s="214" t="s">
        <v>35</v>
      </c>
      <c r="B11" s="295"/>
      <c r="C11" s="215">
        <v>2016</v>
      </c>
      <c r="D11" s="424"/>
      <c r="E11" s="215" t="s">
        <v>330</v>
      </c>
      <c r="F11" s="424"/>
      <c r="G11" s="215" t="s">
        <v>426</v>
      </c>
      <c r="H11" s="215" t="s">
        <v>425</v>
      </c>
      <c r="M11" s="407"/>
    </row>
    <row r="12" spans="1:14" s="397" customFormat="1" ht="16.5" thickTop="1" thickBot="1" x14ac:dyDescent="0.3">
      <c r="A12" s="118" t="s">
        <v>36</v>
      </c>
      <c r="B12" s="167"/>
      <c r="C12" s="125"/>
      <c r="D12" s="125"/>
      <c r="E12" s="125"/>
      <c r="F12" s="125"/>
      <c r="G12" s="125"/>
      <c r="H12" s="125"/>
      <c r="M12" s="410" t="s">
        <v>302</v>
      </c>
    </row>
    <row r="13" spans="1:14" ht="75.75" thickTop="1" x14ac:dyDescent="0.25">
      <c r="A13" s="198" t="s">
        <v>64</v>
      </c>
      <c r="B13" s="291"/>
      <c r="C13" s="183" t="s">
        <v>182</v>
      </c>
      <c r="D13" s="183" t="s">
        <v>324</v>
      </c>
      <c r="E13" s="183" t="s">
        <v>325</v>
      </c>
      <c r="F13" s="574" t="s">
        <v>429</v>
      </c>
      <c r="G13" s="575"/>
      <c r="H13" s="183" t="s">
        <v>381</v>
      </c>
    </row>
    <row r="14" spans="1:14" ht="75" x14ac:dyDescent="0.25">
      <c r="A14" s="115" t="s">
        <v>162</v>
      </c>
      <c r="B14" s="289"/>
      <c r="C14" s="126" t="s">
        <v>182</v>
      </c>
      <c r="D14" s="126" t="s">
        <v>324</v>
      </c>
      <c r="E14" s="126" t="s">
        <v>325</v>
      </c>
      <c r="F14" s="572" t="s">
        <v>430</v>
      </c>
      <c r="G14" s="573"/>
      <c r="H14" s="126" t="s">
        <v>381</v>
      </c>
    </row>
    <row r="15" spans="1:14" ht="75.75" thickBot="1" x14ac:dyDescent="0.3">
      <c r="A15" s="115" t="s">
        <v>163</v>
      </c>
      <c r="B15" s="289"/>
      <c r="C15" s="126" t="s">
        <v>182</v>
      </c>
      <c r="D15" s="126" t="s">
        <v>324</v>
      </c>
      <c r="E15" s="126" t="s">
        <v>325</v>
      </c>
      <c r="F15" s="572" t="s">
        <v>431</v>
      </c>
      <c r="G15" s="573"/>
      <c r="H15" s="126" t="s">
        <v>381</v>
      </c>
    </row>
    <row r="16" spans="1:14" s="399" customFormat="1" ht="76.5" thickTop="1" thickBot="1" x14ac:dyDescent="0.3">
      <c r="A16" s="117" t="s">
        <v>178</v>
      </c>
      <c r="B16" s="290"/>
      <c r="C16" s="215">
        <v>2016</v>
      </c>
      <c r="D16" s="424"/>
      <c r="E16" s="215" t="s">
        <v>331</v>
      </c>
      <c r="F16" s="424"/>
      <c r="G16" s="215" t="s">
        <v>428</v>
      </c>
      <c r="H16" s="215" t="s">
        <v>381</v>
      </c>
      <c r="M16" s="407"/>
    </row>
    <row r="17" spans="1:13" s="283" customFormat="1" ht="15.75" thickTop="1" x14ac:dyDescent="0.25">
      <c r="C17" s="131"/>
      <c r="D17" s="131"/>
      <c r="E17" s="131"/>
      <c r="F17" s="131"/>
      <c r="G17" s="131"/>
      <c r="H17" s="131"/>
      <c r="M17" s="401"/>
    </row>
    <row r="18" spans="1:13" x14ac:dyDescent="0.25">
      <c r="A18" s="428" t="s">
        <v>335</v>
      </c>
      <c r="B18" s="425"/>
      <c r="C18" s="426"/>
      <c r="D18" s="427"/>
      <c r="E18" s="428"/>
      <c r="F18" s="428"/>
      <c r="G18" s="428"/>
      <c r="H18" s="428"/>
    </row>
  </sheetData>
  <mergeCells count="3">
    <mergeCell ref="F13:G13"/>
    <mergeCell ref="F14:G14"/>
    <mergeCell ref="F15:G15"/>
  </mergeCells>
  <hyperlinks>
    <hyperlink ref="M1" location="Sommaire!A1" display="Sommaire"/>
    <hyperlink ref="M5" location="'Ind Santé 3'!A6:A7" display="Indicateurs"/>
    <hyperlink ref="M8" location="'Ind Santé 3'!A9" display="Indicateurs"/>
    <hyperlink ref="M10" location="'Ind Santé 3'!A11" display="Indicateurs"/>
    <hyperlink ref="M12" location="'Ind Santé 3'!A13:A16" display="Indicateur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N21"/>
  <sheetViews>
    <sheetView zoomScaleNormal="100" workbookViewId="0">
      <pane ySplit="3" topLeftCell="A13" activePane="bottomLeft" state="frozen"/>
      <selection activeCell="H1" sqref="H1:H1048576"/>
      <selection pane="bottomLeft" activeCell="F23" sqref="F23"/>
    </sheetView>
  </sheetViews>
  <sheetFormatPr baseColWidth="10" defaultRowHeight="15" x14ac:dyDescent="0.25"/>
  <cols>
    <col min="1" max="1" width="28.7109375" style="283" customWidth="1"/>
    <col min="2" max="2" width="14" style="283" bestFit="1" customWidth="1"/>
    <col min="3" max="3" width="13.28515625" style="131" customWidth="1"/>
    <col min="4" max="5" width="28.5703125" style="131" customWidth="1"/>
    <col min="6" max="7" width="50" style="131" customWidth="1"/>
    <col min="8" max="8" width="28.5703125" style="131" customWidth="1"/>
    <col min="9" max="12" width="1.7109375" style="378" customWidth="1"/>
    <col min="13" max="13" width="11.42578125" style="407"/>
    <col min="14" max="16384" width="11.42578125" style="378"/>
  </cols>
  <sheetData>
    <row r="1" spans="1:14" s="397" customFormat="1" x14ac:dyDescent="0.25">
      <c r="B1" s="283"/>
      <c r="C1" s="283"/>
      <c r="D1" s="283"/>
      <c r="E1" s="283"/>
      <c r="F1" s="283"/>
      <c r="G1" s="283"/>
      <c r="H1" s="283"/>
      <c r="M1" s="400" t="s">
        <v>300</v>
      </c>
    </row>
    <row r="2" spans="1:14" s="397" customFormat="1" ht="15.75" thickBot="1" x14ac:dyDescent="0.3">
      <c r="B2" s="283"/>
      <c r="C2" s="283"/>
      <c r="D2" s="283"/>
      <c r="E2" s="283"/>
      <c r="F2" s="283"/>
      <c r="G2" s="283"/>
      <c r="H2" s="283"/>
      <c r="M2" s="401"/>
    </row>
    <row r="3" spans="1:14" ht="15.75" thickBot="1" x14ac:dyDescent="0.3">
      <c r="C3" s="416" t="s">
        <v>179</v>
      </c>
      <c r="D3" s="416" t="s">
        <v>304</v>
      </c>
      <c r="E3" s="416" t="s">
        <v>305</v>
      </c>
      <c r="F3" s="416" t="s">
        <v>306</v>
      </c>
      <c r="G3" s="416" t="s">
        <v>307</v>
      </c>
      <c r="H3" s="416" t="s">
        <v>308</v>
      </c>
    </row>
    <row r="4" spans="1:14" s="397" customFormat="1" x14ac:dyDescent="0.25">
      <c r="A4" s="122" t="s">
        <v>249</v>
      </c>
      <c r="B4" s="163"/>
      <c r="C4" s="128"/>
      <c r="D4" s="128"/>
      <c r="E4" s="128"/>
      <c r="F4" s="128"/>
      <c r="G4" s="128"/>
      <c r="H4" s="128"/>
      <c r="M4" s="408"/>
    </row>
    <row r="5" spans="1:14" s="397" customFormat="1" ht="15.75" thickBot="1" x14ac:dyDescent="0.3">
      <c r="A5" s="118" t="s">
        <v>37</v>
      </c>
      <c r="B5" s="167"/>
      <c r="C5" s="125"/>
      <c r="D5" s="125"/>
      <c r="E5" s="125"/>
      <c r="F5" s="125"/>
      <c r="G5" s="125"/>
      <c r="H5" s="125"/>
      <c r="M5" s="410" t="s">
        <v>302</v>
      </c>
    </row>
    <row r="6" spans="1:14" s="399" customFormat="1" ht="139.5" customHeight="1" thickTop="1" x14ac:dyDescent="0.25">
      <c r="A6" s="208" t="s">
        <v>38</v>
      </c>
      <c r="B6" s="293"/>
      <c r="C6" s="209">
        <v>43466</v>
      </c>
      <c r="D6" s="209" t="s">
        <v>336</v>
      </c>
      <c r="E6" s="209" t="s">
        <v>338</v>
      </c>
      <c r="F6" s="209" t="s">
        <v>449</v>
      </c>
      <c r="G6" s="209" t="s">
        <v>435</v>
      </c>
      <c r="H6" s="209" t="s">
        <v>443</v>
      </c>
      <c r="M6" s="407"/>
    </row>
    <row r="7" spans="1:14" s="399" customFormat="1" ht="139.5" customHeight="1" x14ac:dyDescent="0.25">
      <c r="A7" s="116" t="s">
        <v>39</v>
      </c>
      <c r="B7" s="296"/>
      <c r="C7" s="129">
        <v>43466</v>
      </c>
      <c r="D7" s="129" t="s">
        <v>336</v>
      </c>
      <c r="E7" s="129" t="s">
        <v>338</v>
      </c>
      <c r="F7" s="129" t="s">
        <v>432</v>
      </c>
      <c r="G7" s="129" t="s">
        <v>434</v>
      </c>
      <c r="H7" s="129" t="s">
        <v>444</v>
      </c>
      <c r="M7" s="407"/>
    </row>
    <row r="8" spans="1:14" s="399" customFormat="1" ht="135" customHeight="1" x14ac:dyDescent="0.25">
      <c r="A8" s="116" t="s">
        <v>40</v>
      </c>
      <c r="B8" s="296"/>
      <c r="C8" s="129">
        <v>43466</v>
      </c>
      <c r="D8" s="129" t="s">
        <v>336</v>
      </c>
      <c r="E8" s="129" t="s">
        <v>338</v>
      </c>
      <c r="F8" s="129" t="s">
        <v>433</v>
      </c>
      <c r="G8" s="129" t="s">
        <v>436</v>
      </c>
      <c r="H8" s="129" t="s">
        <v>442</v>
      </c>
      <c r="M8" s="407"/>
    </row>
    <row r="9" spans="1:14" s="399" customFormat="1" ht="105" x14ac:dyDescent="0.25">
      <c r="A9" s="116" t="s">
        <v>41</v>
      </c>
      <c r="B9" s="296"/>
      <c r="C9" s="129">
        <v>43466</v>
      </c>
      <c r="D9" s="129" t="s">
        <v>337</v>
      </c>
      <c r="E9" s="129" t="s">
        <v>338</v>
      </c>
      <c r="F9" s="512" t="s">
        <v>474</v>
      </c>
      <c r="G9" s="129" t="s">
        <v>437</v>
      </c>
      <c r="H9" s="129" t="s">
        <v>445</v>
      </c>
      <c r="M9" s="407"/>
    </row>
    <row r="10" spans="1:14" s="399" customFormat="1" ht="105" x14ac:dyDescent="0.25">
      <c r="A10" s="116" t="s">
        <v>175</v>
      </c>
      <c r="B10" s="296"/>
      <c r="C10" s="129">
        <v>43466</v>
      </c>
      <c r="D10" s="129" t="s">
        <v>337</v>
      </c>
      <c r="E10" s="129" t="s">
        <v>338</v>
      </c>
      <c r="F10" s="512" t="s">
        <v>475</v>
      </c>
      <c r="G10" s="129" t="s">
        <v>438</v>
      </c>
      <c r="H10" s="129" t="s">
        <v>447</v>
      </c>
      <c r="M10" s="407"/>
    </row>
    <row r="11" spans="1:14" s="399" customFormat="1" ht="105" x14ac:dyDescent="0.25">
      <c r="A11" s="116" t="s">
        <v>42</v>
      </c>
      <c r="B11" s="296"/>
      <c r="C11" s="129">
        <v>43466</v>
      </c>
      <c r="D11" s="129" t="s">
        <v>337</v>
      </c>
      <c r="E11" s="129" t="s">
        <v>338</v>
      </c>
      <c r="F11" s="512" t="s">
        <v>475</v>
      </c>
      <c r="G11" s="129" t="s">
        <v>439</v>
      </c>
      <c r="H11" s="129" t="s">
        <v>446</v>
      </c>
      <c r="M11" s="407"/>
    </row>
    <row r="12" spans="1:14" s="399" customFormat="1" ht="105.75" thickBot="1" x14ac:dyDescent="0.3">
      <c r="A12" s="117" t="s">
        <v>43</v>
      </c>
      <c r="B12" s="290"/>
      <c r="C12" s="130">
        <v>43466</v>
      </c>
      <c r="D12" s="130" t="s">
        <v>337</v>
      </c>
      <c r="E12" s="130" t="s">
        <v>338</v>
      </c>
      <c r="F12" s="130" t="s">
        <v>440</v>
      </c>
      <c r="G12" s="130" t="s">
        <v>441</v>
      </c>
      <c r="H12" s="130" t="s">
        <v>448</v>
      </c>
      <c r="M12" s="407"/>
    </row>
    <row r="13" spans="1:14" s="397" customFormat="1" ht="16.5" thickTop="1" thickBot="1" x14ac:dyDescent="0.3">
      <c r="A13" s="118" t="s">
        <v>44</v>
      </c>
      <c r="B13" s="167"/>
      <c r="C13" s="125"/>
      <c r="D13" s="125"/>
      <c r="E13" s="125"/>
      <c r="F13" s="125"/>
      <c r="G13" s="125"/>
      <c r="H13" s="125"/>
      <c r="M13" s="410" t="s">
        <v>302</v>
      </c>
      <c r="N13" s="399"/>
    </row>
    <row r="14" spans="1:14" s="399" customFormat="1" ht="45.75" thickTop="1" x14ac:dyDescent="0.25">
      <c r="A14" s="208" t="s">
        <v>45</v>
      </c>
      <c r="B14" s="293"/>
      <c r="C14" s="332">
        <v>2018</v>
      </c>
      <c r="D14" s="332" t="s">
        <v>339</v>
      </c>
      <c r="E14" s="332" t="s">
        <v>341</v>
      </c>
      <c r="F14" s="332" t="s">
        <v>451</v>
      </c>
      <c r="G14" s="332" t="s">
        <v>453</v>
      </c>
      <c r="H14" s="332" t="s">
        <v>450</v>
      </c>
      <c r="M14" s="407"/>
    </row>
    <row r="15" spans="1:14" s="399" customFormat="1" ht="30" x14ac:dyDescent="0.25">
      <c r="A15" s="116" t="s">
        <v>46</v>
      </c>
      <c r="B15" s="296"/>
      <c r="C15" s="333">
        <v>2018</v>
      </c>
      <c r="D15" s="333" t="s">
        <v>339</v>
      </c>
      <c r="E15" s="333" t="s">
        <v>341</v>
      </c>
      <c r="F15" s="333" t="s">
        <v>452</v>
      </c>
      <c r="G15" s="333" t="s">
        <v>454</v>
      </c>
      <c r="H15" s="333" t="s">
        <v>450</v>
      </c>
      <c r="M15" s="407"/>
    </row>
    <row r="16" spans="1:14" s="399" customFormat="1" ht="180" x14ac:dyDescent="0.25">
      <c r="A16" s="116" t="s">
        <v>47</v>
      </c>
      <c r="B16" s="296"/>
      <c r="C16" s="333">
        <v>2018</v>
      </c>
      <c r="D16" s="333" t="s">
        <v>339</v>
      </c>
      <c r="E16" s="333" t="s">
        <v>341</v>
      </c>
      <c r="F16" s="513" t="s">
        <v>477</v>
      </c>
      <c r="G16" s="333" t="s">
        <v>455</v>
      </c>
      <c r="H16" s="333" t="s">
        <v>450</v>
      </c>
      <c r="M16" s="407"/>
    </row>
    <row r="17" spans="1:13" s="399" customFormat="1" ht="150" x14ac:dyDescent="0.25">
      <c r="A17" s="116" t="s">
        <v>48</v>
      </c>
      <c r="B17" s="296"/>
      <c r="C17" s="333">
        <v>2018</v>
      </c>
      <c r="D17" s="333" t="s">
        <v>339</v>
      </c>
      <c r="E17" s="333" t="s">
        <v>341</v>
      </c>
      <c r="F17" s="513" t="s">
        <v>476</v>
      </c>
      <c r="G17" s="333" t="s">
        <v>456</v>
      </c>
      <c r="H17" s="333" t="s">
        <v>450</v>
      </c>
      <c r="M17" s="407"/>
    </row>
    <row r="18" spans="1:13" s="399" customFormat="1" ht="90" x14ac:dyDescent="0.25">
      <c r="A18" s="116" t="s">
        <v>457</v>
      </c>
      <c r="B18" s="296"/>
      <c r="C18" s="333">
        <v>2018</v>
      </c>
      <c r="D18" s="333" t="s">
        <v>340</v>
      </c>
      <c r="E18" s="333" t="s">
        <v>341</v>
      </c>
      <c r="F18" s="513" t="s">
        <v>478</v>
      </c>
      <c r="G18" s="333" t="s">
        <v>479</v>
      </c>
      <c r="H18" s="333" t="s">
        <v>450</v>
      </c>
      <c r="M18" s="407"/>
    </row>
    <row r="19" spans="1:13" s="399" customFormat="1" ht="30.75" thickBot="1" x14ac:dyDescent="0.3">
      <c r="A19" s="117" t="s">
        <v>50</v>
      </c>
      <c r="B19" s="290"/>
      <c r="C19" s="334">
        <v>2018</v>
      </c>
      <c r="D19" s="334" t="s">
        <v>339</v>
      </c>
      <c r="E19" s="334" t="s">
        <v>341</v>
      </c>
      <c r="F19" s="334" t="s">
        <v>486</v>
      </c>
      <c r="G19" s="334" t="s">
        <v>486</v>
      </c>
      <c r="H19" s="431"/>
      <c r="M19" s="407"/>
    </row>
    <row r="20" spans="1:13" ht="15.75" thickTop="1" x14ac:dyDescent="0.25">
      <c r="A20" s="338"/>
      <c r="B20" s="338"/>
      <c r="C20" s="338"/>
      <c r="D20" s="338"/>
      <c r="E20" s="338"/>
      <c r="F20" s="338"/>
      <c r="G20" s="338"/>
      <c r="H20" s="338"/>
    </row>
    <row r="21" spans="1:13" x14ac:dyDescent="0.25">
      <c r="A21" s="428" t="s">
        <v>335</v>
      </c>
      <c r="B21" s="425"/>
      <c r="C21" s="426"/>
      <c r="D21" s="427"/>
      <c r="E21" s="428"/>
      <c r="F21" s="428"/>
      <c r="G21" s="428"/>
      <c r="H21" s="428"/>
    </row>
  </sheetData>
  <hyperlinks>
    <hyperlink ref="M1" location="Sommaire!A1" display="Sommaire"/>
    <hyperlink ref="M5" location="'Ind Offre 1'!A6:A12" display="Indicateurs"/>
    <hyperlink ref="M13" location="'Ind Offre 1'!A14:A19" display="Indicateur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N29"/>
  <sheetViews>
    <sheetView topLeftCell="C1" zoomScaleNormal="100" workbookViewId="0">
      <pane ySplit="3" topLeftCell="A4" activePane="bottomLeft" state="frozen"/>
      <selection activeCell="F1" sqref="F1:G1048576"/>
      <selection pane="bottomLeft" activeCell="C1" sqref="C1"/>
    </sheetView>
  </sheetViews>
  <sheetFormatPr baseColWidth="10" defaultRowHeight="15" x14ac:dyDescent="0.25"/>
  <cols>
    <col min="1" max="1" width="28.7109375" style="283" customWidth="1"/>
    <col min="2" max="2" width="14" style="283" bestFit="1" customWidth="1"/>
    <col min="3" max="3" width="13.28515625" style="131" customWidth="1"/>
    <col min="4" max="5" width="28.5703125" style="131" customWidth="1"/>
    <col min="6" max="7" width="50" style="131" customWidth="1"/>
    <col min="8" max="8" width="28.5703125" style="131" customWidth="1"/>
    <col min="9" max="12" width="1.7109375" style="378" customWidth="1"/>
    <col min="13" max="13" width="11.42578125" style="407"/>
    <col min="14" max="16384" width="11.42578125" style="378"/>
  </cols>
  <sheetData>
    <row r="1" spans="1:14" s="397" customFormat="1" x14ac:dyDescent="0.25">
      <c r="B1" s="283"/>
      <c r="C1" s="283"/>
      <c r="D1" s="283"/>
      <c r="E1" s="283"/>
      <c r="F1" s="283"/>
      <c r="G1" s="283"/>
      <c r="H1" s="283"/>
      <c r="M1" s="400" t="s">
        <v>300</v>
      </c>
    </row>
    <row r="2" spans="1:14" s="397" customFormat="1" ht="15.75" thickBot="1" x14ac:dyDescent="0.3">
      <c r="B2" s="283"/>
      <c r="C2" s="283"/>
      <c r="D2" s="283"/>
      <c r="E2" s="283"/>
      <c r="F2" s="283"/>
      <c r="G2" s="283"/>
      <c r="H2" s="283"/>
      <c r="M2" s="401"/>
    </row>
    <row r="3" spans="1:14" ht="15.75" thickBot="1" x14ac:dyDescent="0.3">
      <c r="C3" s="416" t="s">
        <v>179</v>
      </c>
      <c r="D3" s="416" t="s">
        <v>304</v>
      </c>
      <c r="E3" s="416" t="s">
        <v>305</v>
      </c>
      <c r="F3" s="416" t="s">
        <v>306</v>
      </c>
      <c r="G3" s="416" t="s">
        <v>307</v>
      </c>
      <c r="H3" s="416" t="s">
        <v>308</v>
      </c>
    </row>
    <row r="4" spans="1:14" s="397" customFormat="1" x14ac:dyDescent="0.25">
      <c r="A4" s="122" t="s">
        <v>249</v>
      </c>
      <c r="B4" s="163"/>
      <c r="C4" s="128"/>
      <c r="D4" s="128"/>
      <c r="E4" s="128"/>
      <c r="F4" s="128"/>
      <c r="G4" s="128"/>
      <c r="H4" s="128"/>
      <c r="M4" s="408"/>
    </row>
    <row r="5" spans="1:14" s="397" customFormat="1" ht="30.75" thickBot="1" x14ac:dyDescent="0.3">
      <c r="A5" s="118" t="s">
        <v>51</v>
      </c>
      <c r="B5" s="167"/>
      <c r="C5" s="125"/>
      <c r="D5" s="125"/>
      <c r="E5" s="125"/>
      <c r="F5" s="125"/>
      <c r="G5" s="125"/>
      <c r="H5" s="125"/>
      <c r="M5" s="410" t="s">
        <v>302</v>
      </c>
    </row>
    <row r="6" spans="1:14" s="399" customFormat="1" ht="46.5" thickTop="1" thickBot="1" x14ac:dyDescent="0.3">
      <c r="A6" s="214" t="s">
        <v>52</v>
      </c>
      <c r="B6" s="295"/>
      <c r="C6" s="335">
        <v>2020</v>
      </c>
      <c r="D6" s="514" t="s">
        <v>344</v>
      </c>
      <c r="E6" s="335" t="s">
        <v>342</v>
      </c>
      <c r="F6" s="335" t="s">
        <v>458</v>
      </c>
      <c r="G6" s="335" t="s">
        <v>459</v>
      </c>
      <c r="H6" s="335" t="s">
        <v>460</v>
      </c>
      <c r="M6" s="407"/>
    </row>
    <row r="7" spans="1:14" s="397" customFormat="1" ht="31.5" thickTop="1" thickBot="1" x14ac:dyDescent="0.3">
      <c r="A7" s="118" t="s">
        <v>53</v>
      </c>
      <c r="B7" s="167"/>
      <c r="C7" s="125"/>
      <c r="D7" s="125"/>
      <c r="E7" s="125"/>
      <c r="F7" s="125"/>
      <c r="G7" s="125"/>
      <c r="H7" s="125"/>
      <c r="M7" s="410" t="s">
        <v>302</v>
      </c>
      <c r="N7" s="399"/>
    </row>
    <row r="8" spans="1:14" s="399" customFormat="1" ht="195.75" thickTop="1" x14ac:dyDescent="0.25">
      <c r="A8" s="501" t="s">
        <v>190</v>
      </c>
      <c r="B8" s="502"/>
      <c r="C8" s="503">
        <v>2020</v>
      </c>
      <c r="D8" s="503" t="s">
        <v>343</v>
      </c>
      <c r="E8" s="432"/>
      <c r="F8" s="503" t="s">
        <v>480</v>
      </c>
      <c r="G8" s="432"/>
      <c r="H8" s="503" t="s">
        <v>461</v>
      </c>
      <c r="M8" s="407"/>
    </row>
    <row r="9" spans="1:14" s="399" customFormat="1" ht="180" x14ac:dyDescent="0.25">
      <c r="A9" s="481" t="s">
        <v>189</v>
      </c>
      <c r="B9" s="482"/>
      <c r="C9" s="505">
        <v>2020</v>
      </c>
      <c r="D9" s="505" t="s">
        <v>343</v>
      </c>
      <c r="E9" s="430"/>
      <c r="F9" s="505" t="s">
        <v>481</v>
      </c>
      <c r="G9" s="430"/>
      <c r="H9" s="505" t="s">
        <v>462</v>
      </c>
      <c r="M9" s="407"/>
    </row>
    <row r="10" spans="1:14" s="399" customFormat="1" ht="195" x14ac:dyDescent="0.25">
      <c r="A10" s="481" t="s">
        <v>191</v>
      </c>
      <c r="B10" s="482"/>
      <c r="C10" s="505">
        <v>2020</v>
      </c>
      <c r="D10" s="505" t="s">
        <v>343</v>
      </c>
      <c r="E10" s="430"/>
      <c r="F10" s="505" t="s">
        <v>482</v>
      </c>
      <c r="G10" s="430"/>
      <c r="H10" s="505" t="s">
        <v>462</v>
      </c>
      <c r="M10" s="407"/>
    </row>
    <row r="11" spans="1:14" s="399" customFormat="1" ht="105" x14ac:dyDescent="0.25">
      <c r="A11" s="481" t="s">
        <v>192</v>
      </c>
      <c r="B11" s="482"/>
      <c r="C11" s="505">
        <v>2020</v>
      </c>
      <c r="D11" s="505" t="s">
        <v>343</v>
      </c>
      <c r="E11" s="430"/>
      <c r="F11" s="505" t="s">
        <v>483</v>
      </c>
      <c r="G11" s="430"/>
      <c r="H11" s="505" t="s">
        <v>462</v>
      </c>
      <c r="M11" s="407"/>
    </row>
    <row r="12" spans="1:14" s="399" customFormat="1" ht="255" x14ac:dyDescent="0.25">
      <c r="A12" s="481" t="s">
        <v>193</v>
      </c>
      <c r="B12" s="482"/>
      <c r="C12" s="505">
        <v>2020</v>
      </c>
      <c r="D12" s="505" t="s">
        <v>343</v>
      </c>
      <c r="E12" s="430"/>
      <c r="F12" s="505" t="s">
        <v>484</v>
      </c>
      <c r="G12" s="430"/>
      <c r="H12" s="505" t="s">
        <v>463</v>
      </c>
      <c r="M12" s="407"/>
    </row>
    <row r="13" spans="1:14" s="399" customFormat="1" ht="150" x14ac:dyDescent="0.25">
      <c r="A13" s="481" t="s">
        <v>194</v>
      </c>
      <c r="B13" s="482"/>
      <c r="C13" s="505">
        <v>2020</v>
      </c>
      <c r="D13" s="505" t="s">
        <v>343</v>
      </c>
      <c r="E13" s="430"/>
      <c r="F13" s="505" t="s">
        <v>485</v>
      </c>
      <c r="G13" s="430"/>
      <c r="H13" s="505" t="s">
        <v>463</v>
      </c>
      <c r="M13" s="407"/>
    </row>
    <row r="14" spans="1:14" s="399" customFormat="1" ht="120" x14ac:dyDescent="0.25">
      <c r="A14" s="481" t="s">
        <v>195</v>
      </c>
      <c r="B14" s="482"/>
      <c r="C14" s="505">
        <v>2020</v>
      </c>
      <c r="D14" s="505" t="s">
        <v>343</v>
      </c>
      <c r="E14" s="430"/>
      <c r="F14" s="505" t="s">
        <v>487</v>
      </c>
      <c r="G14" s="430"/>
      <c r="H14" s="505" t="s">
        <v>463</v>
      </c>
      <c r="M14" s="407"/>
    </row>
    <row r="15" spans="1:14" s="399" customFormat="1" ht="180" x14ac:dyDescent="0.25">
      <c r="A15" s="481" t="s">
        <v>196</v>
      </c>
      <c r="B15" s="482"/>
      <c r="C15" s="505">
        <v>2020</v>
      </c>
      <c r="D15" s="505" t="s">
        <v>343</v>
      </c>
      <c r="E15" s="430"/>
      <c r="F15" s="505" t="s">
        <v>488</v>
      </c>
      <c r="G15" s="430"/>
      <c r="H15" s="505" t="s">
        <v>463</v>
      </c>
      <c r="M15" s="407"/>
    </row>
    <row r="16" spans="1:14" s="399" customFormat="1" ht="120" x14ac:dyDescent="0.25">
      <c r="A16" s="491" t="s">
        <v>231</v>
      </c>
      <c r="B16" s="492"/>
      <c r="C16" s="493">
        <v>2020</v>
      </c>
      <c r="D16" s="430"/>
      <c r="E16" s="493" t="s">
        <v>342</v>
      </c>
      <c r="F16" s="430"/>
      <c r="G16" s="493" t="s">
        <v>465</v>
      </c>
      <c r="H16" s="493" t="s">
        <v>462</v>
      </c>
      <c r="M16" s="407"/>
    </row>
    <row r="17" spans="1:14" s="399" customFormat="1" ht="90" x14ac:dyDescent="0.25">
      <c r="A17" s="491" t="s">
        <v>200</v>
      </c>
      <c r="B17" s="492"/>
      <c r="C17" s="493">
        <v>2020</v>
      </c>
      <c r="D17" s="430"/>
      <c r="E17" s="493" t="s">
        <v>342</v>
      </c>
      <c r="F17" s="430"/>
      <c r="G17" s="493" t="s">
        <v>466</v>
      </c>
      <c r="H17" s="493" t="s">
        <v>462</v>
      </c>
      <c r="M17" s="407"/>
    </row>
    <row r="18" spans="1:14" s="399" customFormat="1" ht="60" x14ac:dyDescent="0.25">
      <c r="A18" s="491" t="s">
        <v>201</v>
      </c>
      <c r="B18" s="492"/>
      <c r="C18" s="493">
        <v>2020</v>
      </c>
      <c r="D18" s="430"/>
      <c r="E18" s="493" t="s">
        <v>342</v>
      </c>
      <c r="F18" s="430"/>
      <c r="G18" s="493" t="s">
        <v>467</v>
      </c>
      <c r="H18" s="493" t="s">
        <v>462</v>
      </c>
      <c r="M18" s="407"/>
    </row>
    <row r="19" spans="1:14" s="399" customFormat="1" ht="60" x14ac:dyDescent="0.25">
      <c r="A19" s="491" t="s">
        <v>202</v>
      </c>
      <c r="B19" s="492"/>
      <c r="C19" s="493">
        <v>2020</v>
      </c>
      <c r="D19" s="430"/>
      <c r="E19" s="493" t="s">
        <v>342</v>
      </c>
      <c r="F19" s="430"/>
      <c r="G19" s="493" t="s">
        <v>468</v>
      </c>
      <c r="H19" s="493" t="s">
        <v>461</v>
      </c>
      <c r="M19" s="407"/>
    </row>
    <row r="20" spans="1:14" s="399" customFormat="1" ht="75" x14ac:dyDescent="0.25">
      <c r="A20" s="491" t="s">
        <v>203</v>
      </c>
      <c r="B20" s="492"/>
      <c r="C20" s="493">
        <v>2020</v>
      </c>
      <c r="D20" s="430"/>
      <c r="E20" s="493" t="s">
        <v>342</v>
      </c>
      <c r="F20" s="430"/>
      <c r="G20" s="493" t="s">
        <v>469</v>
      </c>
      <c r="H20" s="493" t="s">
        <v>461</v>
      </c>
      <c r="M20" s="407"/>
    </row>
    <row r="21" spans="1:14" s="399" customFormat="1" ht="45" x14ac:dyDescent="0.25">
      <c r="A21" s="491" t="s">
        <v>204</v>
      </c>
      <c r="B21" s="492"/>
      <c r="C21" s="493">
        <v>2020</v>
      </c>
      <c r="D21" s="430"/>
      <c r="E21" s="493" t="s">
        <v>342</v>
      </c>
      <c r="F21" s="430"/>
      <c r="G21" s="493" t="s">
        <v>470</v>
      </c>
      <c r="H21" s="493" t="s">
        <v>461</v>
      </c>
      <c r="M21" s="407"/>
    </row>
    <row r="22" spans="1:14" s="399" customFormat="1" ht="60" x14ac:dyDescent="0.25">
      <c r="A22" s="491" t="s">
        <v>205</v>
      </c>
      <c r="B22" s="492"/>
      <c r="C22" s="493">
        <v>2020</v>
      </c>
      <c r="D22" s="430"/>
      <c r="E22" s="493" t="s">
        <v>342</v>
      </c>
      <c r="F22" s="430"/>
      <c r="G22" s="493" t="s">
        <v>472</v>
      </c>
      <c r="H22" s="493" t="s">
        <v>461</v>
      </c>
      <c r="M22" s="407"/>
    </row>
    <row r="23" spans="1:14" s="399" customFormat="1" ht="75.75" thickBot="1" x14ac:dyDescent="0.3">
      <c r="A23" s="485" t="s">
        <v>206</v>
      </c>
      <c r="B23" s="486"/>
      <c r="C23" s="494">
        <v>2020</v>
      </c>
      <c r="D23" s="431"/>
      <c r="E23" s="494" t="s">
        <v>342</v>
      </c>
      <c r="F23" s="431"/>
      <c r="G23" s="494" t="s">
        <v>471</v>
      </c>
      <c r="H23" s="494" t="s">
        <v>461</v>
      </c>
      <c r="M23" s="407"/>
    </row>
    <row r="24" spans="1:14" s="397" customFormat="1" ht="31.5" thickTop="1" thickBot="1" x14ac:dyDescent="0.3">
      <c r="A24" s="118" t="s">
        <v>54</v>
      </c>
      <c r="B24" s="167"/>
      <c r="C24" s="125"/>
      <c r="D24" s="125"/>
      <c r="E24" s="125"/>
      <c r="F24" s="125"/>
      <c r="G24" s="125"/>
      <c r="H24" s="125"/>
      <c r="M24" s="410" t="s">
        <v>302</v>
      </c>
      <c r="N24" s="399"/>
    </row>
    <row r="25" spans="1:14" s="399" customFormat="1" ht="166.5" thickTop="1" thickBot="1" x14ac:dyDescent="0.3">
      <c r="A25" s="214" t="s">
        <v>55</v>
      </c>
      <c r="B25" s="295"/>
      <c r="C25" s="335">
        <v>2020</v>
      </c>
      <c r="D25" s="335" t="s">
        <v>343</v>
      </c>
      <c r="E25" s="335" t="s">
        <v>342</v>
      </c>
      <c r="F25" s="514" t="s">
        <v>489</v>
      </c>
      <c r="G25" s="335" t="s">
        <v>464</v>
      </c>
      <c r="H25" s="510"/>
      <c r="M25" s="407"/>
    </row>
    <row r="26" spans="1:14" ht="15.75" thickTop="1" x14ac:dyDescent="0.25">
      <c r="A26" s="338"/>
      <c r="B26" s="338"/>
      <c r="C26" s="338"/>
      <c r="D26" s="338"/>
      <c r="E26" s="338"/>
      <c r="F26" s="338"/>
      <c r="G26" s="338"/>
      <c r="H26" s="338"/>
    </row>
    <row r="27" spans="1:14" x14ac:dyDescent="0.25">
      <c r="A27" s="428" t="s">
        <v>335</v>
      </c>
      <c r="B27" s="425"/>
      <c r="C27" s="426"/>
      <c r="D27" s="427"/>
      <c r="E27" s="428"/>
      <c r="F27" s="428"/>
      <c r="G27" s="428"/>
      <c r="H27" s="428"/>
    </row>
    <row r="28" spans="1:14" x14ac:dyDescent="0.25">
      <c r="A28" s="458" t="s">
        <v>332</v>
      </c>
      <c r="B28" s="459"/>
      <c r="C28" s="460"/>
      <c r="D28" s="461"/>
      <c r="E28" s="458"/>
      <c r="F28" s="458"/>
      <c r="G28" s="458"/>
      <c r="H28" s="458"/>
    </row>
    <row r="29" spans="1:14" x14ac:dyDescent="0.25">
      <c r="A29" s="477" t="s">
        <v>333</v>
      </c>
      <c r="B29" s="478"/>
      <c r="C29" s="479"/>
      <c r="D29" s="480"/>
      <c r="E29" s="477"/>
      <c r="F29" s="477"/>
      <c r="G29" s="477"/>
      <c r="H29" s="477"/>
    </row>
  </sheetData>
  <hyperlinks>
    <hyperlink ref="M1" location="Sommaire!A1" display="Sommaire"/>
    <hyperlink ref="M24" location="'Ind Offre 2'!A24:A40" display="Indicateurs"/>
    <hyperlink ref="M5" location="'Ind Offre 2'!A6" display="Indicateurs"/>
    <hyperlink ref="M7" location="'Ind Offre 2'!A7:A23" display="Indicateur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R41"/>
  <sheetViews>
    <sheetView tabSelected="1" workbookViewId="0">
      <selection activeCell="D14" sqref="D14"/>
    </sheetView>
  </sheetViews>
  <sheetFormatPr baseColWidth="10" defaultRowHeight="15" x14ac:dyDescent="0.25"/>
  <cols>
    <col min="1" max="1" width="11.42578125" style="392"/>
    <col min="2" max="2" width="54.5703125" style="378" customWidth="1"/>
    <col min="3" max="3" width="19" style="378" bestFit="1" customWidth="1"/>
    <col min="4" max="4" width="23.7109375" style="378" bestFit="1" customWidth="1"/>
    <col min="5" max="18" width="11.42578125" style="392"/>
  </cols>
  <sheetData>
    <row r="1" spans="1:18" s="395" customFormat="1" x14ac:dyDescent="0.25">
      <c r="A1" s="392"/>
      <c r="B1" s="394"/>
      <c r="C1" s="394"/>
      <c r="D1" s="394"/>
      <c r="E1" s="392"/>
      <c r="F1" s="392"/>
      <c r="G1" s="392"/>
      <c r="H1" s="392"/>
      <c r="I1" s="392"/>
      <c r="J1" s="392"/>
      <c r="K1" s="392"/>
      <c r="L1" s="392"/>
      <c r="M1" s="392"/>
      <c r="N1" s="392"/>
      <c r="O1" s="392"/>
      <c r="P1" s="392"/>
      <c r="Q1" s="392"/>
      <c r="R1" s="392"/>
    </row>
    <row r="2" spans="1:18" s="395" customFormat="1" x14ac:dyDescent="0.25">
      <c r="A2" s="392"/>
      <c r="B2" s="394"/>
      <c r="C2" s="394"/>
      <c r="D2" s="394"/>
      <c r="E2" s="392"/>
      <c r="F2" s="392"/>
      <c r="G2" s="392"/>
      <c r="H2" s="392"/>
      <c r="I2" s="392"/>
      <c r="J2" s="392"/>
      <c r="K2" s="392"/>
      <c r="L2" s="392"/>
      <c r="M2" s="392"/>
      <c r="N2" s="392"/>
      <c r="O2" s="392"/>
      <c r="P2" s="392"/>
      <c r="Q2" s="392"/>
      <c r="R2" s="392"/>
    </row>
    <row r="3" spans="1:18" s="395" customFormat="1" x14ac:dyDescent="0.25">
      <c r="A3" s="392"/>
      <c r="B3" s="394"/>
      <c r="C3" s="394"/>
      <c r="D3" s="394"/>
      <c r="E3" s="392"/>
      <c r="F3" s="392"/>
      <c r="G3" s="392"/>
      <c r="H3" s="392"/>
      <c r="I3" s="392"/>
      <c r="J3" s="392"/>
      <c r="K3" s="392"/>
      <c r="L3" s="392"/>
      <c r="M3" s="392"/>
      <c r="N3" s="392"/>
      <c r="O3" s="392"/>
      <c r="P3" s="392"/>
      <c r="Q3" s="392"/>
      <c r="R3" s="392"/>
    </row>
    <row r="4" spans="1:18" s="395" customFormat="1" x14ac:dyDescent="0.25">
      <c r="A4" s="392"/>
      <c r="B4" s="394"/>
      <c r="C4" s="394"/>
      <c r="D4" s="394"/>
      <c r="E4" s="392"/>
      <c r="F4" s="392"/>
      <c r="G4" s="392"/>
      <c r="H4" s="392"/>
      <c r="I4" s="392"/>
      <c r="J4" s="392"/>
      <c r="K4" s="392"/>
      <c r="L4" s="392"/>
      <c r="M4" s="392"/>
      <c r="N4" s="392"/>
      <c r="O4" s="392"/>
      <c r="P4" s="392"/>
      <c r="Q4" s="392"/>
      <c r="R4" s="392"/>
    </row>
    <row r="5" spans="1:18" s="395" customFormat="1" x14ac:dyDescent="0.25">
      <c r="A5" s="392"/>
      <c r="B5" s="394"/>
      <c r="C5" s="394"/>
      <c r="D5" s="394"/>
      <c r="E5" s="392"/>
      <c r="F5" s="392"/>
      <c r="G5" s="392"/>
      <c r="H5" s="392"/>
      <c r="I5" s="392"/>
      <c r="J5" s="392"/>
      <c r="K5" s="392"/>
      <c r="L5" s="392"/>
      <c r="M5" s="392"/>
      <c r="N5" s="392"/>
      <c r="O5" s="392"/>
      <c r="P5" s="392"/>
      <c r="Q5" s="392"/>
      <c r="R5" s="392"/>
    </row>
    <row r="6" spans="1:18" s="395" customFormat="1" x14ac:dyDescent="0.25">
      <c r="A6" s="392"/>
      <c r="B6" s="394"/>
      <c r="C6" s="394"/>
      <c r="D6" s="394"/>
      <c r="E6" s="392"/>
      <c r="F6" s="392"/>
      <c r="G6" s="392"/>
      <c r="H6" s="392"/>
      <c r="I6" s="392"/>
      <c r="J6" s="392"/>
      <c r="K6" s="392"/>
      <c r="L6" s="392"/>
      <c r="M6" s="392"/>
      <c r="N6" s="392"/>
      <c r="O6" s="392"/>
      <c r="P6" s="392"/>
      <c r="Q6" s="392"/>
      <c r="R6" s="392"/>
    </row>
    <row r="7" spans="1:18" s="395" customFormat="1" x14ac:dyDescent="0.25">
      <c r="A7" s="392"/>
      <c r="B7" s="394"/>
      <c r="C7" s="394"/>
      <c r="D7" s="394"/>
      <c r="E7" s="392"/>
      <c r="F7" s="392"/>
      <c r="G7" s="392"/>
      <c r="H7" s="392"/>
      <c r="I7" s="392"/>
      <c r="J7" s="392"/>
      <c r="K7" s="392"/>
      <c r="L7" s="392"/>
      <c r="M7" s="392"/>
      <c r="N7" s="392"/>
      <c r="O7" s="392"/>
      <c r="P7" s="392"/>
      <c r="Q7" s="392"/>
      <c r="R7" s="392"/>
    </row>
    <row r="8" spans="1:18" s="395" customFormat="1" x14ac:dyDescent="0.25">
      <c r="A8" s="392"/>
      <c r="B8" s="394"/>
      <c r="C8" s="394"/>
      <c r="D8" s="394"/>
      <c r="E8" s="392"/>
      <c r="F8" s="392"/>
      <c r="G8" s="392"/>
      <c r="H8" s="392"/>
      <c r="I8" s="392"/>
      <c r="J8" s="392"/>
      <c r="K8" s="392"/>
      <c r="L8" s="392"/>
      <c r="M8" s="392"/>
      <c r="N8" s="392"/>
      <c r="O8" s="392"/>
      <c r="P8" s="392"/>
      <c r="Q8" s="392"/>
      <c r="R8" s="392"/>
    </row>
    <row r="9" spans="1:18" s="395" customFormat="1" ht="36" x14ac:dyDescent="0.55000000000000004">
      <c r="A9" s="392"/>
      <c r="B9" s="540" t="s">
        <v>296</v>
      </c>
      <c r="C9" s="540"/>
      <c r="D9" s="540"/>
      <c r="E9" s="392"/>
      <c r="F9" s="541" t="s">
        <v>416</v>
      </c>
      <c r="G9" s="541"/>
      <c r="H9" s="541"/>
      <c r="I9" s="541"/>
      <c r="J9" s="541"/>
      <c r="K9" s="541"/>
      <c r="L9" s="392"/>
      <c r="M9" s="392"/>
      <c r="N9" s="392"/>
      <c r="O9" s="392"/>
      <c r="P9" s="392"/>
      <c r="Q9" s="392"/>
      <c r="R9" s="392"/>
    </row>
    <row r="10" spans="1:18" s="395" customFormat="1" ht="21.75" thickBot="1" x14ac:dyDescent="0.3">
      <c r="A10" s="392"/>
      <c r="B10" s="394"/>
      <c r="C10" s="396"/>
      <c r="D10" s="396"/>
      <c r="E10" s="392"/>
      <c r="F10" s="392"/>
      <c r="G10" s="392"/>
      <c r="H10" s="392"/>
      <c r="I10" s="392"/>
      <c r="J10" s="392"/>
      <c r="K10" s="392"/>
      <c r="L10" s="392"/>
      <c r="M10" s="392"/>
      <c r="N10" s="392"/>
      <c r="O10" s="392"/>
      <c r="P10" s="392"/>
      <c r="Q10" s="392"/>
      <c r="R10" s="392"/>
    </row>
    <row r="11" spans="1:18" s="383" customFormat="1" ht="18" customHeight="1" x14ac:dyDescent="0.4">
      <c r="A11" s="393"/>
      <c r="B11" s="379" t="s">
        <v>297</v>
      </c>
      <c r="C11" s="388"/>
      <c r="D11" s="389"/>
      <c r="E11" s="393"/>
      <c r="F11" s="393"/>
      <c r="G11" s="393"/>
      <c r="H11" s="393"/>
      <c r="I11" s="393"/>
      <c r="J11" s="393"/>
      <c r="K11" s="393"/>
      <c r="L11" s="393"/>
      <c r="M11" s="393"/>
      <c r="N11" s="393"/>
      <c r="O11" s="393"/>
      <c r="P11" s="393"/>
      <c r="Q11" s="393"/>
      <c r="R11" s="393"/>
    </row>
    <row r="12" spans="1:18" s="383" customFormat="1" ht="18" customHeight="1" x14ac:dyDescent="0.4">
      <c r="A12" s="393"/>
      <c r="B12" s="380" t="s">
        <v>8</v>
      </c>
      <c r="C12" s="384" t="s">
        <v>298</v>
      </c>
      <c r="D12" s="385" t="s">
        <v>299</v>
      </c>
      <c r="E12" s="393"/>
      <c r="F12" s="393"/>
      <c r="G12" s="393"/>
      <c r="H12" s="393"/>
      <c r="I12" s="393"/>
      <c r="J12" s="393"/>
      <c r="K12" s="393"/>
      <c r="L12" s="393"/>
      <c r="M12" s="393"/>
      <c r="N12" s="393"/>
      <c r="O12" s="393"/>
      <c r="P12" s="393"/>
      <c r="Q12" s="393"/>
      <c r="R12" s="393"/>
    </row>
    <row r="13" spans="1:18" s="383" customFormat="1" ht="18" customHeight="1" x14ac:dyDescent="0.4">
      <c r="A13" s="393"/>
      <c r="B13" s="380" t="s">
        <v>12</v>
      </c>
      <c r="C13" s="384" t="s">
        <v>298</v>
      </c>
      <c r="D13" s="385" t="s">
        <v>299</v>
      </c>
      <c r="E13" s="393"/>
      <c r="F13" s="393"/>
      <c r="G13" s="393"/>
      <c r="H13" s="393"/>
      <c r="I13" s="393"/>
      <c r="J13" s="393"/>
      <c r="K13" s="393"/>
      <c r="L13" s="393"/>
      <c r="M13" s="393"/>
      <c r="N13" s="393"/>
      <c r="O13" s="393"/>
      <c r="P13" s="393"/>
      <c r="Q13" s="393"/>
      <c r="R13" s="393"/>
    </row>
    <row r="14" spans="1:18" s="383" customFormat="1" ht="18" customHeight="1" x14ac:dyDescent="0.4">
      <c r="A14" s="393"/>
      <c r="B14" s="380" t="s">
        <v>241</v>
      </c>
      <c r="C14" s="384" t="s">
        <v>298</v>
      </c>
      <c r="D14" s="385" t="s">
        <v>299</v>
      </c>
      <c r="E14" s="393"/>
      <c r="F14" s="393"/>
      <c r="G14" s="393"/>
      <c r="H14" s="393"/>
      <c r="I14" s="393"/>
      <c r="J14" s="393"/>
      <c r="K14" s="393"/>
      <c r="L14" s="393"/>
      <c r="M14" s="393"/>
      <c r="N14" s="393"/>
      <c r="O14" s="393"/>
      <c r="P14" s="393"/>
      <c r="Q14" s="393"/>
      <c r="R14" s="393"/>
    </row>
    <row r="15" spans="1:18" s="383" customFormat="1" ht="18" customHeight="1" x14ac:dyDescent="0.4">
      <c r="A15" s="393"/>
      <c r="B15" s="381" t="s">
        <v>303</v>
      </c>
      <c r="C15" s="390"/>
      <c r="D15" s="391"/>
      <c r="E15" s="393"/>
      <c r="F15" s="393"/>
      <c r="G15" s="393"/>
      <c r="H15" s="393"/>
      <c r="I15" s="393"/>
      <c r="J15" s="393"/>
      <c r="K15" s="393"/>
      <c r="L15" s="393"/>
      <c r="M15" s="393"/>
      <c r="N15" s="393"/>
      <c r="O15" s="393"/>
      <c r="P15" s="393"/>
      <c r="Q15" s="393"/>
      <c r="R15" s="393"/>
    </row>
    <row r="16" spans="1:18" s="383" customFormat="1" ht="18" customHeight="1" x14ac:dyDescent="0.4">
      <c r="A16" s="393"/>
      <c r="B16" s="380" t="s">
        <v>28</v>
      </c>
      <c r="C16" s="384" t="s">
        <v>298</v>
      </c>
      <c r="D16" s="385" t="s">
        <v>299</v>
      </c>
      <c r="E16" s="393"/>
      <c r="F16" s="393"/>
      <c r="G16" s="393"/>
      <c r="H16" s="393"/>
      <c r="I16" s="393"/>
      <c r="J16" s="393"/>
      <c r="K16" s="393"/>
      <c r="L16" s="393"/>
      <c r="M16" s="393"/>
      <c r="N16" s="393"/>
      <c r="O16" s="393"/>
      <c r="P16" s="393"/>
      <c r="Q16" s="393"/>
      <c r="R16" s="393"/>
    </row>
    <row r="17" spans="1:18" s="383" customFormat="1" ht="18" customHeight="1" x14ac:dyDescent="0.4">
      <c r="A17" s="393"/>
      <c r="B17" s="380" t="s">
        <v>29</v>
      </c>
      <c r="C17" s="384" t="s">
        <v>298</v>
      </c>
      <c r="D17" s="385" t="s">
        <v>299</v>
      </c>
      <c r="E17" s="393"/>
      <c r="F17" s="393"/>
      <c r="G17" s="393"/>
      <c r="H17" s="393"/>
      <c r="I17" s="393"/>
      <c r="J17" s="393"/>
      <c r="K17" s="393"/>
      <c r="L17" s="393"/>
      <c r="M17" s="393"/>
      <c r="N17" s="393"/>
      <c r="O17" s="393"/>
      <c r="P17" s="393"/>
      <c r="Q17" s="393"/>
      <c r="R17" s="393"/>
    </row>
    <row r="18" spans="1:18" s="383" customFormat="1" ht="18" customHeight="1" x14ac:dyDescent="0.4">
      <c r="A18" s="393"/>
      <c r="B18" s="380" t="s">
        <v>30</v>
      </c>
      <c r="C18" s="384" t="s">
        <v>298</v>
      </c>
      <c r="D18" s="385" t="s">
        <v>299</v>
      </c>
      <c r="E18" s="393"/>
      <c r="F18" s="393"/>
      <c r="G18" s="393"/>
      <c r="H18" s="393"/>
      <c r="I18" s="393"/>
      <c r="J18" s="393"/>
      <c r="K18" s="393"/>
      <c r="L18" s="393"/>
      <c r="M18" s="393"/>
      <c r="N18" s="393"/>
      <c r="O18" s="393"/>
      <c r="P18" s="393"/>
      <c r="Q18" s="393"/>
      <c r="R18" s="393"/>
    </row>
    <row r="19" spans="1:18" s="383" customFormat="1" ht="18" customHeight="1" x14ac:dyDescent="0.4">
      <c r="A19" s="393"/>
      <c r="B19" s="380" t="s">
        <v>32</v>
      </c>
      <c r="C19" s="384" t="s">
        <v>298</v>
      </c>
      <c r="D19" s="385" t="s">
        <v>299</v>
      </c>
      <c r="E19" s="393"/>
      <c r="F19" s="393"/>
      <c r="G19" s="393"/>
      <c r="H19" s="393"/>
      <c r="I19" s="393"/>
      <c r="J19" s="393"/>
      <c r="K19" s="393"/>
      <c r="L19" s="393"/>
      <c r="M19" s="393"/>
      <c r="N19" s="393"/>
      <c r="O19" s="393"/>
      <c r="P19" s="393"/>
      <c r="Q19" s="393"/>
      <c r="R19" s="393"/>
    </row>
    <row r="20" spans="1:18" s="383" customFormat="1" ht="18" customHeight="1" x14ac:dyDescent="0.4">
      <c r="A20" s="393"/>
      <c r="B20" s="380" t="s">
        <v>34</v>
      </c>
      <c r="C20" s="384" t="s">
        <v>298</v>
      </c>
      <c r="D20" s="385" t="s">
        <v>299</v>
      </c>
      <c r="E20" s="393"/>
      <c r="F20" s="393"/>
      <c r="G20" s="393"/>
      <c r="H20" s="393"/>
      <c r="I20" s="393"/>
      <c r="J20" s="393"/>
      <c r="K20" s="393"/>
      <c r="L20" s="393"/>
      <c r="M20" s="393"/>
      <c r="N20" s="393"/>
      <c r="O20" s="393"/>
      <c r="P20" s="393"/>
      <c r="Q20" s="393"/>
      <c r="R20" s="393"/>
    </row>
    <row r="21" spans="1:18" s="383" customFormat="1" ht="18" customHeight="1" x14ac:dyDescent="0.4">
      <c r="A21" s="393"/>
      <c r="B21" s="380" t="s">
        <v>36</v>
      </c>
      <c r="C21" s="384" t="s">
        <v>298</v>
      </c>
      <c r="D21" s="385" t="s">
        <v>299</v>
      </c>
      <c r="E21" s="393"/>
      <c r="F21" s="393"/>
      <c r="G21" s="393"/>
      <c r="H21" s="393"/>
      <c r="I21" s="393"/>
      <c r="J21" s="393"/>
      <c r="K21" s="393"/>
      <c r="L21" s="393"/>
      <c r="M21" s="393"/>
      <c r="N21" s="393"/>
      <c r="O21" s="393"/>
      <c r="P21" s="393"/>
      <c r="Q21" s="393"/>
      <c r="R21" s="393"/>
    </row>
    <row r="22" spans="1:18" s="383" customFormat="1" ht="18" customHeight="1" x14ac:dyDescent="0.4">
      <c r="A22" s="393"/>
      <c r="B22" s="381" t="s">
        <v>249</v>
      </c>
      <c r="C22" s="390"/>
      <c r="D22" s="391"/>
      <c r="E22" s="393"/>
      <c r="F22" s="393"/>
      <c r="G22" s="393"/>
      <c r="H22" s="393"/>
      <c r="I22" s="393"/>
      <c r="J22" s="393"/>
      <c r="K22" s="393"/>
      <c r="L22" s="393"/>
      <c r="M22" s="393"/>
      <c r="N22" s="393"/>
      <c r="O22" s="393"/>
      <c r="P22" s="393"/>
      <c r="Q22" s="393"/>
      <c r="R22" s="393"/>
    </row>
    <row r="23" spans="1:18" s="383" customFormat="1" ht="18" customHeight="1" x14ac:dyDescent="0.4">
      <c r="A23" s="393"/>
      <c r="B23" s="380" t="s">
        <v>37</v>
      </c>
      <c r="C23" s="384" t="s">
        <v>298</v>
      </c>
      <c r="D23" s="385" t="s">
        <v>299</v>
      </c>
      <c r="E23" s="393"/>
      <c r="F23" s="393"/>
      <c r="G23" s="393"/>
      <c r="H23" s="393"/>
      <c r="I23" s="393"/>
      <c r="J23" s="393"/>
      <c r="K23" s="393"/>
      <c r="L23" s="393"/>
      <c r="M23" s="393"/>
      <c r="N23" s="393"/>
      <c r="O23" s="393"/>
      <c r="P23" s="393"/>
      <c r="Q23" s="393"/>
      <c r="R23" s="393"/>
    </row>
    <row r="24" spans="1:18" s="383" customFormat="1" ht="18" customHeight="1" x14ac:dyDescent="0.4">
      <c r="A24" s="393"/>
      <c r="B24" s="380" t="s">
        <v>44</v>
      </c>
      <c r="C24" s="384" t="s">
        <v>298</v>
      </c>
      <c r="D24" s="385" t="s">
        <v>299</v>
      </c>
      <c r="E24" s="393"/>
      <c r="F24" s="393"/>
      <c r="G24" s="393"/>
      <c r="H24" s="393"/>
      <c r="I24" s="393"/>
      <c r="J24" s="393"/>
      <c r="K24" s="393"/>
      <c r="L24" s="393"/>
      <c r="M24" s="393"/>
      <c r="N24" s="393"/>
      <c r="O24" s="393"/>
      <c r="P24" s="393"/>
      <c r="Q24" s="393"/>
      <c r="R24" s="393"/>
    </row>
    <row r="25" spans="1:18" s="383" customFormat="1" ht="18" customHeight="1" x14ac:dyDescent="0.4">
      <c r="A25" s="393"/>
      <c r="B25" s="380" t="s">
        <v>51</v>
      </c>
      <c r="C25" s="384" t="s">
        <v>298</v>
      </c>
      <c r="D25" s="385" t="s">
        <v>299</v>
      </c>
      <c r="E25" s="393"/>
      <c r="F25" s="393"/>
      <c r="G25" s="393"/>
      <c r="H25" s="393"/>
      <c r="I25" s="393"/>
      <c r="J25" s="393"/>
      <c r="K25" s="393"/>
      <c r="L25" s="393"/>
      <c r="M25" s="393"/>
      <c r="N25" s="393"/>
      <c r="O25" s="393"/>
      <c r="P25" s="393"/>
      <c r="Q25" s="393"/>
      <c r="R25" s="393"/>
    </row>
    <row r="26" spans="1:18" s="383" customFormat="1" ht="18" customHeight="1" x14ac:dyDescent="0.4">
      <c r="A26" s="393"/>
      <c r="B26" s="380" t="s">
        <v>53</v>
      </c>
      <c r="C26" s="384" t="s">
        <v>298</v>
      </c>
      <c r="D26" s="385" t="s">
        <v>299</v>
      </c>
      <c r="E26" s="393"/>
      <c r="F26" s="393"/>
      <c r="G26" s="393"/>
      <c r="H26" s="393"/>
      <c r="I26" s="393"/>
      <c r="J26" s="393"/>
      <c r="K26" s="393"/>
      <c r="L26" s="393"/>
      <c r="M26" s="393"/>
      <c r="N26" s="393"/>
      <c r="O26" s="393"/>
      <c r="P26" s="393"/>
      <c r="Q26" s="393"/>
      <c r="R26" s="393"/>
    </row>
    <row r="27" spans="1:18" s="383" customFormat="1" ht="18" customHeight="1" thickBot="1" x14ac:dyDescent="0.45">
      <c r="A27" s="393"/>
      <c r="B27" s="382" t="s">
        <v>54</v>
      </c>
      <c r="C27" s="386" t="s">
        <v>298</v>
      </c>
      <c r="D27" s="387" t="s">
        <v>299</v>
      </c>
      <c r="E27" s="393"/>
      <c r="F27" s="393"/>
      <c r="G27" s="393"/>
      <c r="H27" s="393"/>
      <c r="I27" s="393"/>
      <c r="J27" s="393"/>
      <c r="K27" s="393"/>
      <c r="L27" s="393"/>
      <c r="M27" s="393"/>
      <c r="N27" s="393"/>
      <c r="O27" s="393"/>
      <c r="P27" s="393"/>
      <c r="Q27" s="393"/>
      <c r="R27" s="393"/>
    </row>
    <row r="28" spans="1:18" s="395" customFormat="1" x14ac:dyDescent="0.25">
      <c r="A28" s="392"/>
      <c r="B28" s="394"/>
      <c r="C28" s="394"/>
      <c r="D28" s="394"/>
      <c r="E28" s="392"/>
      <c r="F28" s="392"/>
      <c r="G28" s="392"/>
      <c r="H28" s="392"/>
      <c r="I28" s="392"/>
      <c r="J28" s="392"/>
      <c r="K28" s="392"/>
      <c r="L28" s="392"/>
      <c r="M28" s="392"/>
      <c r="N28" s="392"/>
      <c r="O28" s="392"/>
      <c r="P28" s="392"/>
      <c r="Q28" s="392"/>
      <c r="R28" s="392"/>
    </row>
    <row r="29" spans="1:18" s="395" customFormat="1" x14ac:dyDescent="0.25">
      <c r="A29" s="392"/>
      <c r="B29" s="394"/>
      <c r="C29" s="394"/>
      <c r="D29" s="394"/>
      <c r="E29" s="392"/>
      <c r="F29" s="392"/>
      <c r="G29" s="392"/>
      <c r="H29" s="392"/>
      <c r="I29" s="392"/>
      <c r="J29" s="392"/>
      <c r="K29" s="392"/>
      <c r="L29" s="392"/>
      <c r="M29" s="392"/>
      <c r="N29" s="392"/>
      <c r="O29" s="392"/>
      <c r="P29" s="392"/>
      <c r="Q29" s="392"/>
      <c r="R29" s="392"/>
    </row>
    <row r="30" spans="1:18" s="395" customFormat="1" x14ac:dyDescent="0.25">
      <c r="A30" s="392"/>
      <c r="B30" s="394"/>
      <c r="C30" s="394"/>
      <c r="D30" s="394"/>
      <c r="E30" s="392"/>
      <c r="F30" s="392"/>
      <c r="G30" s="392"/>
      <c r="H30" s="392"/>
      <c r="I30" s="392"/>
      <c r="J30" s="392"/>
      <c r="K30" s="392"/>
      <c r="L30" s="392"/>
      <c r="M30" s="392"/>
      <c r="N30" s="392"/>
      <c r="O30" s="392"/>
      <c r="P30" s="392"/>
      <c r="Q30" s="392"/>
      <c r="R30" s="392"/>
    </row>
    <row r="31" spans="1:18" s="395" customFormat="1" x14ac:dyDescent="0.25">
      <c r="A31" s="392"/>
      <c r="B31" s="394"/>
      <c r="C31" s="394"/>
      <c r="D31" s="394"/>
      <c r="E31" s="392"/>
      <c r="F31" s="392"/>
      <c r="G31" s="392"/>
      <c r="H31" s="392"/>
      <c r="I31" s="392"/>
      <c r="J31" s="392"/>
      <c r="K31" s="392"/>
      <c r="L31" s="392"/>
      <c r="M31" s="392"/>
      <c r="N31" s="392"/>
      <c r="O31" s="392"/>
      <c r="P31" s="392"/>
      <c r="Q31" s="392"/>
      <c r="R31" s="392"/>
    </row>
    <row r="32" spans="1:18" s="395" customFormat="1" x14ac:dyDescent="0.25">
      <c r="A32" s="392"/>
      <c r="B32" s="394"/>
      <c r="C32" s="394"/>
      <c r="D32" s="394"/>
      <c r="E32" s="392"/>
      <c r="F32" s="392"/>
      <c r="G32" s="392"/>
      <c r="H32" s="392"/>
      <c r="I32" s="392"/>
      <c r="J32" s="392"/>
      <c r="K32" s="392"/>
      <c r="L32" s="392"/>
      <c r="M32" s="392"/>
      <c r="N32" s="392"/>
      <c r="O32" s="392"/>
      <c r="P32" s="392"/>
      <c r="Q32" s="392"/>
      <c r="R32" s="392"/>
    </row>
    <row r="33" spans="1:18" s="395" customFormat="1" x14ac:dyDescent="0.25">
      <c r="A33" s="392"/>
      <c r="B33" s="394"/>
      <c r="C33" s="394"/>
      <c r="D33" s="394"/>
      <c r="E33" s="392"/>
      <c r="F33" s="392"/>
      <c r="G33" s="392"/>
      <c r="H33" s="392"/>
      <c r="I33" s="392"/>
      <c r="J33" s="392"/>
      <c r="K33" s="392"/>
      <c r="L33" s="392"/>
      <c r="M33" s="392"/>
      <c r="N33" s="392"/>
      <c r="O33" s="392"/>
      <c r="P33" s="392"/>
      <c r="Q33" s="392"/>
      <c r="R33" s="392"/>
    </row>
    <row r="34" spans="1:18" s="395" customFormat="1" x14ac:dyDescent="0.25">
      <c r="A34" s="392"/>
      <c r="B34" s="394"/>
      <c r="C34" s="394"/>
      <c r="D34" s="394"/>
      <c r="E34" s="392"/>
      <c r="F34" s="392"/>
      <c r="G34" s="392"/>
      <c r="H34" s="392"/>
      <c r="I34" s="392"/>
      <c r="J34" s="392"/>
      <c r="K34" s="392"/>
      <c r="L34" s="392"/>
      <c r="M34" s="392"/>
      <c r="N34" s="392"/>
      <c r="O34" s="392"/>
      <c r="P34" s="392"/>
      <c r="Q34" s="392"/>
      <c r="R34" s="392"/>
    </row>
    <row r="35" spans="1:18" s="395" customFormat="1" x14ac:dyDescent="0.25">
      <c r="A35" s="392"/>
      <c r="B35" s="394"/>
      <c r="C35" s="394"/>
      <c r="D35" s="394"/>
      <c r="E35" s="392"/>
      <c r="F35" s="392"/>
      <c r="G35" s="392"/>
      <c r="H35" s="392"/>
      <c r="I35" s="392"/>
      <c r="J35" s="392"/>
      <c r="K35" s="392"/>
      <c r="L35" s="392"/>
      <c r="M35" s="392"/>
      <c r="N35" s="392"/>
      <c r="O35" s="392"/>
      <c r="P35" s="392"/>
      <c r="Q35" s="392"/>
      <c r="R35" s="392"/>
    </row>
    <row r="36" spans="1:18" s="395" customFormat="1" x14ac:dyDescent="0.25">
      <c r="A36" s="392"/>
      <c r="B36" s="394"/>
      <c r="C36" s="394"/>
      <c r="D36" s="394"/>
      <c r="E36" s="392"/>
      <c r="F36" s="392"/>
      <c r="G36" s="392"/>
      <c r="H36" s="392"/>
      <c r="I36" s="392"/>
      <c r="J36" s="392"/>
      <c r="K36" s="392"/>
      <c r="L36" s="392"/>
      <c r="M36" s="392"/>
      <c r="N36" s="392"/>
      <c r="O36" s="392"/>
      <c r="P36" s="392"/>
      <c r="Q36" s="392"/>
      <c r="R36" s="392"/>
    </row>
    <row r="37" spans="1:18" s="395" customFormat="1" x14ac:dyDescent="0.25">
      <c r="A37" s="392"/>
      <c r="B37" s="394"/>
      <c r="C37" s="394"/>
      <c r="D37" s="394"/>
      <c r="E37" s="392"/>
      <c r="F37" s="392"/>
      <c r="G37" s="392"/>
      <c r="H37" s="392"/>
      <c r="I37" s="392"/>
      <c r="J37" s="392"/>
      <c r="K37" s="392"/>
      <c r="L37" s="392"/>
      <c r="M37" s="392"/>
      <c r="N37" s="392"/>
      <c r="O37" s="392"/>
      <c r="P37" s="392"/>
      <c r="Q37" s="392"/>
      <c r="R37" s="392"/>
    </row>
    <row r="38" spans="1:18" s="395" customFormat="1" x14ac:dyDescent="0.25">
      <c r="A38" s="392"/>
      <c r="B38" s="394"/>
      <c r="C38" s="394"/>
      <c r="D38" s="394"/>
      <c r="E38" s="392"/>
      <c r="F38" s="392"/>
      <c r="G38" s="392"/>
      <c r="H38" s="392"/>
      <c r="I38" s="392"/>
      <c r="J38" s="392"/>
      <c r="K38" s="392"/>
      <c r="L38" s="392"/>
      <c r="M38" s="392"/>
      <c r="N38" s="392"/>
      <c r="O38" s="392"/>
      <c r="P38" s="392"/>
      <c r="Q38" s="392"/>
      <c r="R38" s="392"/>
    </row>
    <row r="39" spans="1:18" s="395" customFormat="1" x14ac:dyDescent="0.25">
      <c r="A39" s="392"/>
      <c r="B39" s="394"/>
      <c r="C39" s="394"/>
      <c r="D39" s="394"/>
      <c r="E39" s="392"/>
      <c r="F39" s="392"/>
      <c r="G39" s="392"/>
      <c r="H39" s="392"/>
      <c r="I39" s="392"/>
      <c r="J39" s="392"/>
      <c r="K39" s="392"/>
      <c r="L39" s="392"/>
      <c r="M39" s="392"/>
      <c r="N39" s="392"/>
      <c r="O39" s="392"/>
      <c r="P39" s="392"/>
      <c r="Q39" s="392"/>
      <c r="R39" s="392"/>
    </row>
    <row r="40" spans="1:18" s="395" customFormat="1" x14ac:dyDescent="0.25">
      <c r="A40" s="392"/>
      <c r="B40" s="394"/>
      <c r="C40" s="394"/>
      <c r="D40" s="394"/>
      <c r="E40" s="392"/>
      <c r="F40" s="392"/>
      <c r="G40" s="392"/>
      <c r="H40" s="392"/>
      <c r="I40" s="392"/>
      <c r="J40" s="392"/>
      <c r="K40" s="392"/>
      <c r="L40" s="392"/>
      <c r="M40" s="392"/>
      <c r="N40" s="392"/>
      <c r="O40" s="392"/>
      <c r="P40" s="392"/>
      <c r="Q40" s="392"/>
      <c r="R40" s="392"/>
    </row>
    <row r="41" spans="1:18" s="395" customFormat="1" x14ac:dyDescent="0.25">
      <c r="A41" s="392"/>
      <c r="B41" s="394"/>
      <c r="C41" s="394"/>
      <c r="D41" s="394"/>
      <c r="E41" s="392"/>
      <c r="F41" s="392"/>
      <c r="G41" s="392"/>
      <c r="H41" s="392"/>
      <c r="I41" s="392"/>
      <c r="J41" s="392"/>
      <c r="K41" s="392"/>
      <c r="L41" s="392"/>
      <c r="M41" s="392"/>
      <c r="N41" s="392"/>
      <c r="O41" s="392"/>
      <c r="P41" s="392"/>
      <c r="Q41" s="392"/>
      <c r="R41" s="392"/>
    </row>
  </sheetData>
  <mergeCells count="2">
    <mergeCell ref="B9:D9"/>
    <mergeCell ref="F9:K9"/>
  </mergeCells>
  <hyperlinks>
    <hyperlink ref="C12" location="'Ind Soc-Dem'!A6:A8" display="Indicateurs"/>
    <hyperlink ref="C16" location="'Ind Santé 1'!A6" display="Indicateurs"/>
    <hyperlink ref="C17" location="'Ind Santé 2'!A6" display="Indicateurs"/>
    <hyperlink ref="C18" location="'Ind Santé 3'!A6:A7" display="Indicateurs"/>
    <hyperlink ref="C23" location="'Ind Offre 1'!A6:A12" display="Indicateurs"/>
    <hyperlink ref="C27" location="'Ind Offre 2'!A24:A40" display="Indicateurs"/>
    <hyperlink ref="D12" location="'Meta Soc-Dem'!A6:A8" display="Métadonnées"/>
    <hyperlink ref="D16" location="'Meta Santé 1'!A6" display="Métadonnées"/>
    <hyperlink ref="D17" location="'Méta Santé 2'!A6" display="Métadonnées"/>
    <hyperlink ref="D18" location="'Méta Santé 3'!A6:A7" display="Métadonnées"/>
    <hyperlink ref="D23" location="'Méta Offre 1'!A6:A12" display="Métadonnées"/>
    <hyperlink ref="D27" location="'Méta Offre 2'!A24:A40" display="Métadonnées"/>
    <hyperlink ref="C13" location="'Ind Soc-Dem'!A10:A20" display="Indicateurs"/>
    <hyperlink ref="C14" location="'Ind Soc-Dem'!A22:A25" display="Indicateurs"/>
    <hyperlink ref="D13" location="'Meta Soc-Dem'!A10:A20" display="Métadonnées"/>
    <hyperlink ref="D14" location="'Meta Soc-Dem'!A22:A25" display="Métadonnées"/>
    <hyperlink ref="C19" location="'Ind Santé 3'!A9" display="Indicateurs"/>
    <hyperlink ref="D19" location="'Ind Santé 3'!A9" display="Métadonnées"/>
    <hyperlink ref="C20" location="'Ind Santé 3'!A11" display="Indicateurs"/>
    <hyperlink ref="D20" location="Sommaire!A11" display="Métadonnées"/>
    <hyperlink ref="C21" location="'Ind Santé 3'!A13:A16" display="Indicateurs"/>
    <hyperlink ref="D21" location="'Ind Santé 3'!A13:A16" display="Métadonnées"/>
    <hyperlink ref="C24" location="'Ind Offre 1'!A14:A19" display="Indicateurs"/>
    <hyperlink ref="D24" location="'Méta Offre 1'!A14:A19" display="Métadonnées"/>
    <hyperlink ref="C25" location="'Ind Offre 2'!A6" display="Indicateurs"/>
    <hyperlink ref="D25" location="'Méta Offre 2'!A6" display="Métadonnées"/>
    <hyperlink ref="D26" location="'Méta Offre 2'!A7:A23" display="Métadonnées"/>
    <hyperlink ref="C26" location="'Ind Offre 2'!A7:A23" display="Indicateurs"/>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N30"/>
  <sheetViews>
    <sheetView zoomScale="75" zoomScaleNormal="75" workbookViewId="0">
      <pane ySplit="3" topLeftCell="A4" activePane="bottomLeft" state="frozen"/>
      <selection activeCell="M1" sqref="M1:M1048576"/>
      <selection pane="bottomLeft" activeCell="A30" sqref="A30"/>
    </sheetView>
  </sheetViews>
  <sheetFormatPr baseColWidth="10" defaultRowHeight="15" x14ac:dyDescent="0.25"/>
  <cols>
    <col min="1" max="1" width="28.7109375" style="283" customWidth="1"/>
    <col min="2" max="2" width="14" style="283" bestFit="1" customWidth="1"/>
    <col min="3" max="3" width="13.28515625" style="131" customWidth="1"/>
    <col min="4" max="4" width="13.28515625" style="109" customWidth="1"/>
    <col min="5" max="8" width="11.42578125" style="110"/>
    <col min="9" max="9" width="14.42578125" style="110" customWidth="1"/>
    <col min="10" max="11" width="11.42578125" style="110"/>
    <col min="13" max="13" width="11.42578125" style="402"/>
  </cols>
  <sheetData>
    <row r="1" spans="1:14" s="1" customFormat="1" ht="16.5" thickTop="1" thickBot="1" x14ac:dyDescent="0.3">
      <c r="B1" s="283"/>
      <c r="C1" s="143"/>
      <c r="D1" s="545" t="s">
        <v>246</v>
      </c>
      <c r="E1" s="546"/>
      <c r="F1" s="547"/>
      <c r="G1" s="545" t="s">
        <v>247</v>
      </c>
      <c r="H1" s="546"/>
      <c r="I1" s="546"/>
      <c r="J1" s="546"/>
      <c r="K1" s="547"/>
      <c r="M1" s="400" t="s">
        <v>300</v>
      </c>
    </row>
    <row r="2" spans="1:14" s="1" customFormat="1" ht="16.5" thickTop="1" thickBot="1" x14ac:dyDescent="0.3">
      <c r="B2" s="283"/>
      <c r="C2" s="182"/>
      <c r="D2" s="548" t="s">
        <v>244</v>
      </c>
      <c r="E2" s="549"/>
      <c r="F2" s="550"/>
      <c r="G2" s="548" t="s">
        <v>244</v>
      </c>
      <c r="H2" s="549"/>
      <c r="I2" s="550"/>
      <c r="J2" s="548" t="s">
        <v>261</v>
      </c>
      <c r="K2" s="550"/>
      <c r="M2" s="401"/>
    </row>
    <row r="3" spans="1:14" ht="16.5" thickTop="1" thickBot="1" x14ac:dyDescent="0.3">
      <c r="C3" s="123" t="s">
        <v>179</v>
      </c>
      <c r="D3" s="260" t="s">
        <v>6</v>
      </c>
      <c r="E3" s="261" t="s">
        <v>243</v>
      </c>
      <c r="F3" s="114" t="s">
        <v>245</v>
      </c>
      <c r="G3" s="262" t="s">
        <v>6</v>
      </c>
      <c r="H3" s="276" t="s">
        <v>243</v>
      </c>
      <c r="I3" s="277" t="s">
        <v>245</v>
      </c>
      <c r="J3" s="262" t="s">
        <v>6</v>
      </c>
      <c r="K3" s="263" t="s">
        <v>262</v>
      </c>
    </row>
    <row r="4" spans="1:14" s="1" customFormat="1" ht="30.75" thickTop="1" x14ac:dyDescent="0.25">
      <c r="A4" s="264" t="s">
        <v>240</v>
      </c>
      <c r="B4" s="284"/>
      <c r="C4" s="265"/>
      <c r="D4" s="266"/>
      <c r="E4" s="267"/>
      <c r="F4" s="267"/>
      <c r="G4" s="267"/>
      <c r="H4" s="267"/>
      <c r="I4" s="267"/>
      <c r="J4" s="267"/>
      <c r="K4" s="268"/>
      <c r="M4" s="403"/>
    </row>
    <row r="5" spans="1:14" s="1" customFormat="1" ht="15.75" thickBot="1" x14ac:dyDescent="0.3">
      <c r="A5" s="118" t="s">
        <v>8</v>
      </c>
      <c r="B5" s="167"/>
      <c r="C5" s="125"/>
      <c r="D5" s="119"/>
      <c r="E5" s="120"/>
      <c r="F5" s="120"/>
      <c r="G5" s="120"/>
      <c r="H5" s="120"/>
      <c r="I5" s="120"/>
      <c r="J5" s="120"/>
      <c r="K5" s="121"/>
      <c r="M5" s="404" t="s">
        <v>301</v>
      </c>
    </row>
    <row r="6" spans="1:14" ht="15.75" thickTop="1" x14ac:dyDescent="0.25">
      <c r="A6" s="198" t="s">
        <v>9</v>
      </c>
      <c r="B6" s="285"/>
      <c r="C6" s="183">
        <v>2016</v>
      </c>
      <c r="D6" s="184">
        <f>'Tab1'!L5</f>
        <v>3617833</v>
      </c>
      <c r="E6" s="185">
        <f>'Tab1'!M5</f>
        <v>2825269.3225959241</v>
      </c>
      <c r="F6" s="246">
        <f>'Tab1'!N5</f>
        <v>6443102.3225959241</v>
      </c>
      <c r="G6" s="187">
        <f>'Tab1'!E5</f>
        <v>214.06029229039703</v>
      </c>
      <c r="H6" s="189">
        <f>'Tab1'!F5</f>
        <v>90.644758797107087</v>
      </c>
      <c r="I6" s="188">
        <f>'Tab1'!G5</f>
        <v>134.0369727013674</v>
      </c>
      <c r="J6" s="187">
        <f>'Tab1'!H5</f>
        <v>368.58436522419186</v>
      </c>
      <c r="K6" s="195">
        <f>'Tab1'!I5</f>
        <v>117.53537999624598</v>
      </c>
    </row>
    <row r="7" spans="1:14" x14ac:dyDescent="0.25">
      <c r="A7" s="115" t="s">
        <v>10</v>
      </c>
      <c r="B7" s="286"/>
      <c r="C7" s="126">
        <v>2020</v>
      </c>
      <c r="D7" s="144">
        <f>'Tab1'!L6</f>
        <v>100</v>
      </c>
      <c r="E7" s="145">
        <f>'Tab1'!M6</f>
        <v>59</v>
      </c>
      <c r="F7" s="247">
        <f>'Tab1'!N6</f>
        <v>159</v>
      </c>
      <c r="G7" s="147">
        <f>'Tab1'!E6</f>
        <v>27.640855727724304</v>
      </c>
      <c r="H7" s="149">
        <f>'Tab1'!F6</f>
        <v>20.882964865731601</v>
      </c>
      <c r="I7" s="148">
        <f>'Tab1'!G6</f>
        <v>24.67755314740042</v>
      </c>
      <c r="J7" s="147">
        <f>'Tab1'!H6</f>
        <v>35.009804955602526</v>
      </c>
      <c r="K7" s="151">
        <f>'Tab1'!I6</f>
        <v>21.219592586682964</v>
      </c>
    </row>
    <row r="8" spans="1:14" ht="15.75" thickBot="1" x14ac:dyDescent="0.3">
      <c r="A8" s="180" t="s">
        <v>11</v>
      </c>
      <c r="B8" s="287"/>
      <c r="C8" s="190">
        <v>2020</v>
      </c>
      <c r="D8" s="191">
        <f>'Tab1'!L7</f>
        <v>2</v>
      </c>
      <c r="E8" s="192">
        <f>'Tab1'!M7</f>
        <v>1</v>
      </c>
      <c r="F8" s="248">
        <f>'Tab1'!N7</f>
        <v>3</v>
      </c>
      <c r="G8" s="542"/>
      <c r="H8" s="543"/>
      <c r="I8" s="544"/>
      <c r="J8" s="542"/>
      <c r="K8" s="544"/>
    </row>
    <row r="9" spans="1:14" s="1" customFormat="1" ht="16.5" thickTop="1" thickBot="1" x14ac:dyDescent="0.3">
      <c r="A9" s="118" t="s">
        <v>12</v>
      </c>
      <c r="B9" s="167"/>
      <c r="C9" s="125"/>
      <c r="D9" s="125"/>
      <c r="E9" s="125"/>
      <c r="F9" s="125"/>
      <c r="G9" s="125"/>
      <c r="H9" s="125"/>
      <c r="I9" s="125"/>
      <c r="J9" s="125"/>
      <c r="K9" s="269"/>
      <c r="M9" s="404" t="s">
        <v>301</v>
      </c>
      <c r="N9"/>
    </row>
    <row r="10" spans="1:14" s="8" customFormat="1" ht="15.75" thickTop="1" x14ac:dyDescent="0.25">
      <c r="A10" s="193" t="s">
        <v>13</v>
      </c>
      <c r="B10" s="288"/>
      <c r="C10" s="183">
        <v>2016</v>
      </c>
      <c r="D10" s="184">
        <f>'Tab1'!L8</f>
        <v>3617833</v>
      </c>
      <c r="E10" s="194">
        <f>'Tab1'!M8</f>
        <v>2825269.3225959241</v>
      </c>
      <c r="F10" s="249">
        <f>'Tab1'!N8</f>
        <v>6443102.3225959241</v>
      </c>
      <c r="G10" s="554"/>
      <c r="H10" s="555"/>
      <c r="I10" s="556"/>
      <c r="J10" s="187" t="str">
        <f>'Tab1'!H8</f>
        <v>Sans objet</v>
      </c>
      <c r="K10" s="195" t="str">
        <f>'Tab1'!I8</f>
        <v>Sans objet</v>
      </c>
      <c r="L10"/>
      <c r="M10" s="406"/>
    </row>
    <row r="11" spans="1:14" ht="30" x14ac:dyDescent="0.25">
      <c r="A11" s="115" t="s">
        <v>14</v>
      </c>
      <c r="B11" s="289"/>
      <c r="C11" s="126" t="s">
        <v>180</v>
      </c>
      <c r="D11" s="149">
        <f>'Tab1'!L9</f>
        <v>18458.599999999999</v>
      </c>
      <c r="E11" s="150">
        <f>'Tab1'!M9</f>
        <v>-2781.3356794594788</v>
      </c>
      <c r="F11" s="250">
        <f>'Tab1'!N9</f>
        <v>15677.264320540427</v>
      </c>
      <c r="G11" s="152">
        <f>'Tab1'!E9</f>
        <v>5.1817011744279551E-3</v>
      </c>
      <c r="H11" s="154">
        <f>'Tab1'!F9</f>
        <v>-9.8155278009681712E-4</v>
      </c>
      <c r="I11" s="153">
        <f>'Tab1'!G9</f>
        <v>2.4511068776651435E-3</v>
      </c>
      <c r="J11" s="244">
        <f>'Tab1'!H9</f>
        <v>6.4871472587177959E-3</v>
      </c>
      <c r="K11" s="153">
        <f>'Tab1'!I9</f>
        <v>4.3955286850949626E-3</v>
      </c>
    </row>
    <row r="12" spans="1:14" ht="30" x14ac:dyDescent="0.25">
      <c r="A12" s="115" t="s">
        <v>16</v>
      </c>
      <c r="B12" s="289"/>
      <c r="C12" s="126">
        <v>2016</v>
      </c>
      <c r="D12" s="149">
        <f>'Tab1'!L11</f>
        <v>848401</v>
      </c>
      <c r="E12" s="150">
        <f>'Tab1'!M11</f>
        <v>703437.22308182716</v>
      </c>
      <c r="F12" s="250">
        <f>'Tab1'!N11</f>
        <v>1551838.2230818272</v>
      </c>
      <c r="G12" s="233">
        <f>'Tab1'!E11</f>
        <v>0.23450529640257026</v>
      </c>
      <c r="H12" s="235">
        <f>'Tab1'!F11</f>
        <v>0.24898059008246776</v>
      </c>
      <c r="I12" s="234">
        <f>'Tab1'!G11</f>
        <v>0.2408526429325108</v>
      </c>
      <c r="J12" s="245">
        <f>'Tab1'!H11</f>
        <v>0.22598820257981594</v>
      </c>
      <c r="K12" s="234">
        <f>'Tab1'!I11</f>
        <v>0.24212256140664334</v>
      </c>
    </row>
    <row r="13" spans="1:14" ht="30" x14ac:dyDescent="0.25">
      <c r="A13" s="115" t="s">
        <v>17</v>
      </c>
      <c r="B13" s="289"/>
      <c r="C13" s="126">
        <v>2016</v>
      </c>
      <c r="D13" s="149">
        <f>'Tab1'!L12</f>
        <v>674194</v>
      </c>
      <c r="E13" s="150">
        <f>'Tab1'!M12</f>
        <v>541945.30088734627</v>
      </c>
      <c r="F13" s="250">
        <f>'Tab1'!N12</f>
        <v>1216139.3008873463</v>
      </c>
      <c r="G13" s="233">
        <f>'Tab1'!E12</f>
        <v>0.18635299086497359</v>
      </c>
      <c r="H13" s="235">
        <f>'Tab1'!F12</f>
        <v>0.19182075724709818</v>
      </c>
      <c r="I13" s="234">
        <f>'Tab1'!G12</f>
        <v>0.18875058007729484</v>
      </c>
      <c r="J13" s="245">
        <f>'Tab1'!H12</f>
        <v>0.18725020703083525</v>
      </c>
      <c r="K13" s="234">
        <f>'Tab1'!I12</f>
        <v>0.19313629434425933</v>
      </c>
    </row>
    <row r="14" spans="1:14" ht="30" x14ac:dyDescent="0.25">
      <c r="A14" s="115" t="s">
        <v>18</v>
      </c>
      <c r="B14" s="289"/>
      <c r="C14" s="126">
        <v>2016</v>
      </c>
      <c r="D14" s="149">
        <f>'Tab1'!L13</f>
        <v>188177</v>
      </c>
      <c r="E14" s="150">
        <f>'Tab1'!M13</f>
        <v>162495.70215088129</v>
      </c>
      <c r="F14" s="250">
        <f>'Tab1'!N13</f>
        <v>350672.70215088129</v>
      </c>
      <c r="G14" s="233">
        <f>'Tab1'!E13</f>
        <v>5.2013733082759764E-2</v>
      </c>
      <c r="H14" s="235">
        <f>'Tab1'!F13</f>
        <v>5.7515119302529505E-2</v>
      </c>
      <c r="I14" s="234">
        <f>'Tab1'!G13</f>
        <v>5.4426064431892393E-2</v>
      </c>
      <c r="J14" s="245">
        <f>'Tab1'!H13</f>
        <v>5.4687967598602331E-2</v>
      </c>
      <c r="K14" s="234">
        <f>'Tab1'!I13</f>
        <v>6.0471439050034173E-2</v>
      </c>
    </row>
    <row r="15" spans="1:14" x14ac:dyDescent="0.25">
      <c r="A15" s="115" t="s">
        <v>19</v>
      </c>
      <c r="B15" s="289"/>
      <c r="C15" s="126">
        <v>2016</v>
      </c>
      <c r="D15" s="149">
        <f>'Tab1'!L14</f>
        <v>640319</v>
      </c>
      <c r="E15" s="150">
        <f>'Tab1'!M14</f>
        <v>523539.87861168385</v>
      </c>
      <c r="F15" s="250">
        <f>'Tab1'!N14</f>
        <v>1163858.8786116838</v>
      </c>
      <c r="G15" s="147">
        <f>'Tab1'!E14</f>
        <v>148.45395003767462</v>
      </c>
      <c r="H15" s="149">
        <f>'Tab1'!F14</f>
        <v>74.425956067267023</v>
      </c>
      <c r="I15" s="151">
        <f>'Tab1'!G14</f>
        <v>102.56411915536235</v>
      </c>
      <c r="J15" s="147">
        <f>'Tab1'!H14</f>
        <v>159.27758608031718</v>
      </c>
      <c r="K15" s="151">
        <f>'Tab1'!I14</f>
        <v>79.285986232759981</v>
      </c>
    </row>
    <row r="16" spans="1:14" ht="30" x14ac:dyDescent="0.25">
      <c r="A16" s="115" t="s">
        <v>20</v>
      </c>
      <c r="B16" s="289"/>
      <c r="C16" s="126" t="s">
        <v>180</v>
      </c>
      <c r="D16" s="558"/>
      <c r="E16" s="559"/>
      <c r="F16" s="559"/>
      <c r="G16" s="233">
        <f>'Tab1'!E15</f>
        <v>1.7726352651204827E-3</v>
      </c>
      <c r="H16" s="235">
        <f>'Tab1'!F15</f>
        <v>5.6771833292091692E-3</v>
      </c>
      <c r="I16" s="234">
        <f>'Tab1'!G15</f>
        <v>3.4726481748486859E-3</v>
      </c>
      <c r="J16" s="245">
        <f>'Tab1'!H15</f>
        <v>4.1903356353206467E-3</v>
      </c>
      <c r="K16" s="234">
        <f>'Tab1'!I15</f>
        <v>5.2466448595043097E-3</v>
      </c>
    </row>
    <row r="17" spans="1:14" x14ac:dyDescent="0.25">
      <c r="A17" s="115" t="s">
        <v>21</v>
      </c>
      <c r="B17" s="289"/>
      <c r="C17" s="126">
        <v>2016</v>
      </c>
      <c r="D17" s="149">
        <f>'Tab1'!L16</f>
        <v>189463</v>
      </c>
      <c r="E17" s="150">
        <f>'Tab1'!M16</f>
        <v>121301.95428496595</v>
      </c>
      <c r="F17" s="250">
        <f>'Tab1'!N16</f>
        <v>310764.95428496593</v>
      </c>
      <c r="G17" s="233">
        <f>'Tab1'!E16</f>
        <v>0.12171279165381849</v>
      </c>
      <c r="H17" s="235">
        <f>'Tab1'!F16</f>
        <v>9.7789066220555679E-2</v>
      </c>
      <c r="I17" s="234">
        <f>'Tab1'!G16</f>
        <v>0.11110315159801101</v>
      </c>
      <c r="J17" s="245">
        <f>'Tab1'!H16</f>
        <v>9.8583748078700073E-2</v>
      </c>
      <c r="K17" s="234">
        <f>'Tab1'!I16</f>
        <v>9.2936075135011204E-2</v>
      </c>
    </row>
    <row r="18" spans="1:14" x14ac:dyDescent="0.25">
      <c r="A18" s="115" t="s">
        <v>22</v>
      </c>
      <c r="B18" s="289"/>
      <c r="C18" s="126">
        <v>2016</v>
      </c>
      <c r="D18" s="149">
        <f>'Tab1'!L17</f>
        <v>548776</v>
      </c>
      <c r="E18" s="150">
        <f>'Tab1'!M17</f>
        <v>438439.8530759812</v>
      </c>
      <c r="F18" s="250">
        <f>'Tab1'!N17</f>
        <v>987215.85307598114</v>
      </c>
      <c r="G18" s="342">
        <f>'Tab1'!E17</f>
        <v>0.15168638242837632</v>
      </c>
      <c r="H18" s="274">
        <f>'Tab1'!F17</f>
        <v>0.15518515334783459</v>
      </c>
      <c r="I18" s="160">
        <f>'Tab1'!G17</f>
        <v>0.15322057661785388</v>
      </c>
      <c r="J18" s="342">
        <f>'Tab1'!H17</f>
        <v>0.14655652487725129</v>
      </c>
      <c r="K18" s="234">
        <f>'Tab1'!I17</f>
        <v>0.15864759306118972</v>
      </c>
    </row>
    <row r="19" spans="1:14" ht="30" x14ac:dyDescent="0.25">
      <c r="A19" s="115" t="s">
        <v>23</v>
      </c>
      <c r="B19" s="289"/>
      <c r="C19" s="126">
        <v>2016</v>
      </c>
      <c r="D19" s="149">
        <f>'Tab1'!L18</f>
        <v>78734</v>
      </c>
      <c r="E19" s="150">
        <f>'Tab1'!M18</f>
        <v>74784</v>
      </c>
      <c r="F19" s="250">
        <f>'Tab1'!N18</f>
        <v>153518</v>
      </c>
      <c r="G19" s="342">
        <f>'Tab1'!E18</f>
        <v>0.41965056657676769</v>
      </c>
      <c r="H19" s="274">
        <f>'Tab1'!F18</f>
        <v>0.46022140284400387</v>
      </c>
      <c r="I19" s="160">
        <f>'Tab1'!G18</f>
        <v>0.43848041095472895</v>
      </c>
      <c r="J19" s="342">
        <f>'Tab1'!H18</f>
        <v>0.40538231040141132</v>
      </c>
      <c r="K19" s="234">
        <f>'Tab1'!I18</f>
        <v>0.4223669469911166</v>
      </c>
    </row>
    <row r="20" spans="1:14" s="34" customFormat="1" ht="60.75" thickBot="1" x14ac:dyDescent="0.3">
      <c r="A20" s="117" t="s">
        <v>24</v>
      </c>
      <c r="B20" s="290"/>
      <c r="C20" s="196">
        <v>2016</v>
      </c>
      <c r="D20" s="280">
        <f>'Tab1'!L19</f>
        <v>32472</v>
      </c>
      <c r="E20" s="172">
        <f>'Tab1'!M19</f>
        <v>20514</v>
      </c>
      <c r="F20" s="343">
        <f>'Tab1'!N19</f>
        <v>30703</v>
      </c>
      <c r="G20" s="341">
        <f>'Tab1'!E19</f>
        <v>0.17256093996609576</v>
      </c>
      <c r="H20" s="275">
        <f>'Tab1'!F19</f>
        <v>0.12624333892198725</v>
      </c>
      <c r="I20" s="203">
        <f>'Tab1'!G19</f>
        <v>8.7554576708367943E-2</v>
      </c>
      <c r="J20" s="341">
        <f>'Tab1'!H19</f>
        <v>4.1224930567006476E-2</v>
      </c>
      <c r="K20" s="236">
        <f>'Tab1'!I19</f>
        <v>0.13291235783055855</v>
      </c>
      <c r="M20" s="402"/>
    </row>
    <row r="21" spans="1:14" s="1" customFormat="1" ht="16.5" thickTop="1" thickBot="1" x14ac:dyDescent="0.3">
      <c r="A21" s="118" t="s">
        <v>241</v>
      </c>
      <c r="B21" s="167"/>
      <c r="C21" s="125"/>
      <c r="D21" s="125"/>
      <c r="E21" s="125"/>
      <c r="F21" s="125"/>
      <c r="G21" s="125"/>
      <c r="H21" s="125"/>
      <c r="I21" s="125"/>
      <c r="J21" s="125"/>
      <c r="K21" s="269"/>
      <c r="M21" s="404" t="s">
        <v>301</v>
      </c>
      <c r="N21"/>
    </row>
    <row r="22" spans="1:14" ht="15.75" thickTop="1" x14ac:dyDescent="0.25">
      <c r="A22" s="198" t="s">
        <v>253</v>
      </c>
      <c r="B22" s="291"/>
      <c r="C22" s="183" t="s">
        <v>181</v>
      </c>
      <c r="D22" s="554"/>
      <c r="E22" s="555"/>
      <c r="F22" s="555"/>
      <c r="G22" s="237">
        <f>'Tab1'!E20</f>
        <v>7.5999999999999998E-2</v>
      </c>
      <c r="H22" s="199">
        <f>'Tab1'!F20</f>
        <v>9.7000000000000003E-2</v>
      </c>
      <c r="I22" s="201"/>
      <c r="J22" s="237">
        <f>'Tab1'!H20</f>
        <v>5.1999999999999998E-2</v>
      </c>
      <c r="K22" s="200">
        <f>'Tab1'!I20</f>
        <v>7.9000000000000001E-2</v>
      </c>
    </row>
    <row r="23" spans="1:14" x14ac:dyDescent="0.25">
      <c r="A23" s="115" t="s">
        <v>254</v>
      </c>
      <c r="B23" s="289"/>
      <c r="C23" s="126">
        <v>2017</v>
      </c>
      <c r="D23" s="551"/>
      <c r="E23" s="552"/>
      <c r="F23" s="552"/>
      <c r="G23" s="238">
        <f>'Tab1'!E21</f>
        <v>0.215</v>
      </c>
      <c r="H23" s="159">
        <f>'Tab1'!F21</f>
        <v>0.17797228116675434</v>
      </c>
      <c r="I23" s="161"/>
      <c r="J23" s="238">
        <f>'Tab1'!H21</f>
        <v>0.161</v>
      </c>
      <c r="K23" s="160">
        <f>'Tab1'!I21</f>
        <v>0.14499999999999999</v>
      </c>
    </row>
    <row r="24" spans="1:14" ht="30" x14ac:dyDescent="0.25">
      <c r="A24" s="481" t="s">
        <v>251</v>
      </c>
      <c r="B24" s="482"/>
      <c r="C24" s="483">
        <v>43465</v>
      </c>
      <c r="D24" s="551"/>
      <c r="E24" s="552"/>
      <c r="F24" s="553"/>
      <c r="G24" s="484">
        <f>'Tab1'!E22</f>
        <v>3.2300000000000002E-2</v>
      </c>
      <c r="H24" s="157"/>
      <c r="I24" s="161"/>
      <c r="J24" s="484">
        <f>'Tab1'!H22</f>
        <v>2.18E-2</v>
      </c>
      <c r="K24" s="155"/>
    </row>
    <row r="25" spans="1:14" ht="15.75" thickBot="1" x14ac:dyDescent="0.3">
      <c r="A25" s="485" t="s">
        <v>252</v>
      </c>
      <c r="B25" s="486"/>
      <c r="C25" s="487">
        <v>43465</v>
      </c>
      <c r="D25" s="202"/>
      <c r="E25" s="488">
        <f>'Tab1'!M23</f>
        <v>214247</v>
      </c>
      <c r="F25" s="253"/>
      <c r="G25" s="202"/>
      <c r="H25" s="489">
        <f>'Tab1'!F23</f>
        <v>9.3080879058115282E-2</v>
      </c>
      <c r="I25" s="204"/>
      <c r="J25" s="278"/>
      <c r="K25" s="490">
        <f>'Tab1'!I23</f>
        <v>6.5069912792690782E-2</v>
      </c>
    </row>
    <row r="26" spans="1:14" ht="15.75" thickTop="1" x14ac:dyDescent="0.25">
      <c r="A26" s="557" t="s">
        <v>255</v>
      </c>
      <c r="B26" s="557"/>
      <c r="C26" s="557"/>
      <c r="D26" s="557"/>
      <c r="E26" s="557"/>
      <c r="F26" s="557"/>
      <c r="G26" s="557"/>
      <c r="H26" s="557"/>
      <c r="I26" s="557"/>
      <c r="J26" s="557"/>
      <c r="K26" s="557"/>
    </row>
    <row r="28" spans="1:14" x14ac:dyDescent="0.25">
      <c r="A28" s="428" t="s">
        <v>427</v>
      </c>
      <c r="B28" s="425"/>
      <c r="C28" s="426"/>
      <c r="D28" s="427"/>
      <c r="E28" s="428"/>
      <c r="F28" s="428"/>
      <c r="G28" s="428"/>
      <c r="H28" s="428"/>
      <c r="I28" s="428"/>
      <c r="J28" s="428"/>
      <c r="K28" s="428"/>
    </row>
    <row r="29" spans="1:14" x14ac:dyDescent="0.25">
      <c r="A29" s="458" t="s">
        <v>332</v>
      </c>
      <c r="B29" s="459"/>
      <c r="C29" s="460"/>
      <c r="D29" s="461"/>
      <c r="E29" s="458"/>
      <c r="F29" s="458"/>
      <c r="G29" s="458"/>
      <c r="H29" s="458"/>
      <c r="I29" s="458"/>
      <c r="J29" s="458"/>
      <c r="K29" s="458"/>
    </row>
    <row r="30" spans="1:14" x14ac:dyDescent="0.25">
      <c r="A30" s="477" t="s">
        <v>333</v>
      </c>
      <c r="B30" s="478"/>
      <c r="C30" s="479"/>
      <c r="D30" s="480"/>
      <c r="E30" s="477"/>
      <c r="F30" s="477"/>
      <c r="G30" s="477"/>
      <c r="H30" s="477"/>
      <c r="I30" s="477"/>
      <c r="J30" s="477"/>
      <c r="K30" s="477"/>
    </row>
  </sheetData>
  <mergeCells count="13">
    <mergeCell ref="D24:F24"/>
    <mergeCell ref="G10:I10"/>
    <mergeCell ref="A26:K26"/>
    <mergeCell ref="D16:F16"/>
    <mergeCell ref="D22:F22"/>
    <mergeCell ref="D23:F23"/>
    <mergeCell ref="G8:I8"/>
    <mergeCell ref="J8:K8"/>
    <mergeCell ref="D1:F1"/>
    <mergeCell ref="G1:K1"/>
    <mergeCell ref="D2:F2"/>
    <mergeCell ref="G2:I2"/>
    <mergeCell ref="J2:K2"/>
  </mergeCells>
  <hyperlinks>
    <hyperlink ref="M1" location="Sommaire!A1" display="Sommaire"/>
    <hyperlink ref="M5" location="'Meta Soc-Dem'!A6:A8" display="Métadonnées"/>
    <hyperlink ref="M9" location="'Meta Soc-Dem'!A10:A20" display="Métadonnées"/>
    <hyperlink ref="M21" location="'Meta Soc-Dem'!A22:A25" display="Métadonnées"/>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64"/>
  <sheetViews>
    <sheetView zoomScale="75" zoomScaleNormal="75" workbookViewId="0">
      <pane ySplit="3" topLeftCell="A28" activePane="bottomLeft" state="frozen"/>
      <selection activeCell="M1" sqref="M1:M1048576"/>
      <selection pane="bottomLeft" activeCell="A63" sqref="A63"/>
    </sheetView>
  </sheetViews>
  <sheetFormatPr baseColWidth="10" defaultRowHeight="15" x14ac:dyDescent="0.25"/>
  <cols>
    <col min="1" max="1" width="28.7109375" style="283" customWidth="1"/>
    <col min="2" max="2" width="14" style="283" bestFit="1" customWidth="1"/>
    <col min="3" max="3" width="13.28515625" style="131" customWidth="1"/>
    <col min="4" max="4" width="13.28515625" style="109" customWidth="1"/>
    <col min="5" max="8" width="11.42578125" style="110"/>
    <col min="9" max="9" width="14.42578125" style="110" customWidth="1"/>
    <col min="10" max="11" width="11.42578125" style="110"/>
    <col min="13" max="13" width="11.42578125" style="402"/>
  </cols>
  <sheetData>
    <row r="1" spans="1:14" s="1" customFormat="1" ht="16.5" thickTop="1" thickBot="1" x14ac:dyDescent="0.3">
      <c r="B1" s="283"/>
      <c r="C1" s="143"/>
      <c r="D1" s="545" t="s">
        <v>246</v>
      </c>
      <c r="E1" s="546"/>
      <c r="F1" s="547"/>
      <c r="G1" s="545" t="s">
        <v>247</v>
      </c>
      <c r="H1" s="546"/>
      <c r="I1" s="546"/>
      <c r="J1" s="546"/>
      <c r="K1" s="547"/>
      <c r="M1" s="400" t="s">
        <v>300</v>
      </c>
    </row>
    <row r="2" spans="1:14" s="1" customFormat="1" ht="16.5" thickTop="1" thickBot="1" x14ac:dyDescent="0.3">
      <c r="B2" s="283"/>
      <c r="C2" s="182"/>
      <c r="D2" s="548" t="s">
        <v>244</v>
      </c>
      <c r="E2" s="549"/>
      <c r="F2" s="550"/>
      <c r="G2" s="548" t="s">
        <v>244</v>
      </c>
      <c r="H2" s="549"/>
      <c r="I2" s="550"/>
      <c r="J2" s="548" t="s">
        <v>261</v>
      </c>
      <c r="K2" s="550"/>
      <c r="M2" s="401"/>
    </row>
    <row r="3" spans="1:14" ht="16.5" thickTop="1" thickBot="1" x14ac:dyDescent="0.3">
      <c r="C3" s="123" t="s">
        <v>179</v>
      </c>
      <c r="D3" s="260" t="s">
        <v>6</v>
      </c>
      <c r="E3" s="261" t="s">
        <v>243</v>
      </c>
      <c r="F3" s="114" t="s">
        <v>245</v>
      </c>
      <c r="G3" s="262" t="s">
        <v>6</v>
      </c>
      <c r="H3" s="276" t="s">
        <v>243</v>
      </c>
      <c r="I3" s="277" t="s">
        <v>245</v>
      </c>
      <c r="J3" s="262" t="s">
        <v>6</v>
      </c>
      <c r="K3" s="263" t="s">
        <v>262</v>
      </c>
    </row>
    <row r="4" spans="1:14" s="1" customFormat="1" ht="21" customHeight="1" thickTop="1" x14ac:dyDescent="0.25">
      <c r="A4" s="122" t="s">
        <v>242</v>
      </c>
      <c r="B4" s="163"/>
      <c r="C4" s="128"/>
      <c r="D4" s="128"/>
      <c r="E4" s="128"/>
      <c r="F4" s="128"/>
      <c r="G4" s="128"/>
      <c r="H4" s="128"/>
      <c r="I4" s="128"/>
      <c r="J4" s="128"/>
      <c r="K4" s="270"/>
      <c r="M4" s="403"/>
    </row>
    <row r="5" spans="1:14" s="1" customFormat="1" ht="15.75" thickBot="1" x14ac:dyDescent="0.3">
      <c r="A5" s="118" t="s">
        <v>248</v>
      </c>
      <c r="B5" s="167"/>
      <c r="C5" s="125"/>
      <c r="D5" s="125"/>
      <c r="E5" s="125"/>
      <c r="F5" s="125"/>
      <c r="G5" s="125"/>
      <c r="H5" s="125"/>
      <c r="I5" s="125"/>
      <c r="J5" s="125"/>
      <c r="K5" s="269"/>
      <c r="M5" s="404" t="s">
        <v>301</v>
      </c>
    </row>
    <row r="6" spans="1:14" ht="15.75" thickTop="1" x14ac:dyDescent="0.25">
      <c r="A6" s="560" t="s">
        <v>266</v>
      </c>
      <c r="B6" s="291" t="s">
        <v>263</v>
      </c>
      <c r="C6" s="183" t="s">
        <v>182</v>
      </c>
      <c r="D6" s="189">
        <f>'Tab1'!L24</f>
        <v>37836</v>
      </c>
      <c r="E6" s="194">
        <f>'Tab1'!M24</f>
        <v>27004</v>
      </c>
      <c r="F6" s="249">
        <f>'Tab1'!N24</f>
        <v>64840</v>
      </c>
      <c r="G6" s="359">
        <f>'Tab1'!E24</f>
        <v>1156.3</v>
      </c>
      <c r="H6" s="360">
        <f>'Tab1'!F24</f>
        <v>965.40894837830501</v>
      </c>
      <c r="I6" s="206"/>
      <c r="J6" s="205">
        <f>'Tab1'!H24</f>
        <v>1035.0999999999999</v>
      </c>
      <c r="K6" s="186">
        <f>'Tab1'!I24</f>
        <v>835.30192843574605</v>
      </c>
    </row>
    <row r="7" spans="1:14" x14ac:dyDescent="0.25">
      <c r="A7" s="561"/>
      <c r="B7" s="289" t="s">
        <v>264</v>
      </c>
      <c r="C7" s="126" t="s">
        <v>182</v>
      </c>
      <c r="D7" s="149">
        <f>'Tab1'!L25</f>
        <v>18276</v>
      </c>
      <c r="E7" s="150">
        <f>'Tab1'!M25</f>
        <v>13633</v>
      </c>
      <c r="F7" s="250">
        <f>'Tab1'!N25</f>
        <v>31909</v>
      </c>
      <c r="G7" s="361">
        <f>'Tab1'!E25</f>
        <v>1462.4391529847646</v>
      </c>
      <c r="H7" s="362">
        <f>'Tab1'!F25</f>
        <v>1265.87861316778</v>
      </c>
      <c r="I7" s="165"/>
      <c r="J7" s="164">
        <f>'Tab1'!H25</f>
        <v>1297.4785092020372</v>
      </c>
      <c r="K7" s="146">
        <f>'Tab1'!I25</f>
        <v>1081.5758771841899</v>
      </c>
    </row>
    <row r="8" spans="1:14" ht="15.75" thickBot="1" x14ac:dyDescent="0.3">
      <c r="A8" s="562"/>
      <c r="B8" s="292" t="s">
        <v>265</v>
      </c>
      <c r="C8" s="190" t="s">
        <v>182</v>
      </c>
      <c r="D8" s="191">
        <f>'Tab1'!L26</f>
        <v>19560</v>
      </c>
      <c r="E8" s="192">
        <f>'Tab1'!M26</f>
        <v>13371</v>
      </c>
      <c r="F8" s="248">
        <f>'Tab1'!N26</f>
        <v>32931</v>
      </c>
      <c r="G8" s="363">
        <f>'Tab1'!E26</f>
        <v>946.07821593033123</v>
      </c>
      <c r="H8" s="364">
        <f>'Tab1'!F26</f>
        <v>749.04802198441598</v>
      </c>
      <c r="I8" s="174"/>
      <c r="J8" s="207">
        <f>'Tab1'!H26</f>
        <v>850.41896116766577</v>
      </c>
      <c r="K8" s="173">
        <f>'Tab1'!I26</f>
        <v>652.38862480010096</v>
      </c>
    </row>
    <row r="9" spans="1:14" ht="15.75" thickTop="1" x14ac:dyDescent="0.25">
      <c r="A9" s="560" t="s">
        <v>267</v>
      </c>
      <c r="B9" s="291" t="s">
        <v>263</v>
      </c>
      <c r="C9" s="183" t="s">
        <v>182</v>
      </c>
      <c r="D9" s="189">
        <f>'Tab1'!L27</f>
        <v>7473</v>
      </c>
      <c r="E9" s="194">
        <f>'Tab1'!M27</f>
        <v>5729.4</v>
      </c>
      <c r="F9" s="249">
        <f>'Tab1'!N27</f>
        <v>13202.4</v>
      </c>
      <c r="G9" s="359">
        <f>'Tab1'!E27</f>
        <v>254.90412531659302</v>
      </c>
      <c r="H9" s="360">
        <f>'Tab1'!F27</f>
        <v>248.56208011010801</v>
      </c>
      <c r="I9" s="206"/>
      <c r="J9" s="205">
        <f>'Tab1'!H27</f>
        <v>205.22650360691972</v>
      </c>
      <c r="K9" s="186">
        <f>'Tab1'!I27</f>
        <v>201.120090007106</v>
      </c>
    </row>
    <row r="10" spans="1:14" x14ac:dyDescent="0.25">
      <c r="A10" s="561"/>
      <c r="B10" s="289" t="s">
        <v>264</v>
      </c>
      <c r="C10" s="126" t="s">
        <v>182</v>
      </c>
      <c r="D10" s="149">
        <f>'Tab1'!L28</f>
        <v>4807</v>
      </c>
      <c r="E10" s="150">
        <f>'Tab1'!M28</f>
        <v>3868.6</v>
      </c>
      <c r="F10" s="250">
        <f>'Tab1'!N28</f>
        <v>8675.6</v>
      </c>
      <c r="G10" s="361">
        <f>'Tab1'!E28</f>
        <v>333.0611877788433</v>
      </c>
      <c r="H10" s="362">
        <f>'Tab1'!F28</f>
        <v>342.54580062915801</v>
      </c>
      <c r="I10" s="165"/>
      <c r="J10" s="164">
        <f>'Tab1'!H28</f>
        <v>260.26395732009655</v>
      </c>
      <c r="K10" s="146">
        <f>'Tab1'!I28</f>
        <v>276.78574755100999</v>
      </c>
    </row>
    <row r="11" spans="1:14" ht="15.75" thickBot="1" x14ac:dyDescent="0.3">
      <c r="A11" s="562"/>
      <c r="B11" s="292" t="s">
        <v>265</v>
      </c>
      <c r="C11" s="190" t="s">
        <v>182</v>
      </c>
      <c r="D11" s="191">
        <f>'Tab1'!L29</f>
        <v>2666</v>
      </c>
      <c r="E11" s="192">
        <f>'Tab1'!M29</f>
        <v>1860.8</v>
      </c>
      <c r="F11" s="248">
        <f>'Tab1'!N29</f>
        <v>4526.8</v>
      </c>
      <c r="G11" s="363">
        <f>'Tab1'!E29</f>
        <v>179.16408913138383</v>
      </c>
      <c r="H11" s="364">
        <f>'Tab1'!F29</f>
        <v>158.440649761006</v>
      </c>
      <c r="I11" s="174"/>
      <c r="J11" s="207">
        <f>'Tab1'!H29</f>
        <v>150.53801205388916</v>
      </c>
      <c r="K11" s="173">
        <f>'Tab1'!I29</f>
        <v>129.160458999404</v>
      </c>
    </row>
    <row r="12" spans="1:14" ht="15.75" thickTop="1" x14ac:dyDescent="0.25">
      <c r="A12" s="560" t="s">
        <v>284</v>
      </c>
      <c r="B12" s="291" t="s">
        <v>263</v>
      </c>
      <c r="C12" s="183" t="s">
        <v>182</v>
      </c>
      <c r="D12" s="189">
        <f>'Tab1'!L30</f>
        <v>9115</v>
      </c>
      <c r="E12" s="194">
        <f>'Tab1'!M30</f>
        <v>7409.4</v>
      </c>
      <c r="F12" s="249">
        <f>'Tab1'!N30</f>
        <v>16524.400000000001</v>
      </c>
      <c r="G12" s="359">
        <f>'Tab1'!E30</f>
        <v>276.7138833251081</v>
      </c>
      <c r="H12" s="360">
        <f>'Tab1'!F30</f>
        <v>274.51687668596901</v>
      </c>
      <c r="I12" s="206"/>
      <c r="J12" s="205">
        <f>'Tab1'!H30</f>
        <v>259.15886117419075</v>
      </c>
      <c r="K12" s="186">
        <f>'Tab1'!I30</f>
        <v>246.23496672813201</v>
      </c>
    </row>
    <row r="13" spans="1:14" x14ac:dyDescent="0.25">
      <c r="A13" s="561"/>
      <c r="B13" s="289" t="s">
        <v>264</v>
      </c>
      <c r="C13" s="126" t="s">
        <v>182</v>
      </c>
      <c r="D13" s="149">
        <f>'Tab1'!L31</f>
        <v>4985</v>
      </c>
      <c r="E13" s="150">
        <f>'Tab1'!M31</f>
        <v>4350.6000000000004</v>
      </c>
      <c r="F13" s="250">
        <f>'Tab1'!N31</f>
        <v>9335.6</v>
      </c>
      <c r="G13" s="361">
        <f>'Tab1'!E31</f>
        <v>372.54615414057434</v>
      </c>
      <c r="H13" s="362">
        <f>'Tab1'!F31</f>
        <v>392.40602400415401</v>
      </c>
      <c r="I13" s="165"/>
      <c r="J13" s="164">
        <f>'Tab1'!H31</f>
        <v>346.46324801691935</v>
      </c>
      <c r="K13" s="146">
        <f>'Tab1'!I31</f>
        <v>341.388134275651</v>
      </c>
    </row>
    <row r="14" spans="1:14" ht="15.75" thickBot="1" x14ac:dyDescent="0.3">
      <c r="A14" s="562"/>
      <c r="B14" s="292" t="s">
        <v>265</v>
      </c>
      <c r="C14" s="190" t="s">
        <v>182</v>
      </c>
      <c r="D14" s="191">
        <f>'Tab1'!L32</f>
        <v>4130</v>
      </c>
      <c r="E14" s="192">
        <f>'Tab1'!M32</f>
        <v>3058.8</v>
      </c>
      <c r="F14" s="248">
        <f>'Tab1'!N32</f>
        <v>7188.8</v>
      </c>
      <c r="G14" s="363">
        <f>'Tab1'!E32</f>
        <v>213.47429723515958</v>
      </c>
      <c r="H14" s="364">
        <f>'Tab1'!F32</f>
        <v>192.27369421624601</v>
      </c>
      <c r="I14" s="174"/>
      <c r="J14" s="207">
        <f>'Tab1'!H32</f>
        <v>199.72967975287838</v>
      </c>
      <c r="K14" s="173">
        <f>'Tab1'!I32</f>
        <v>177.64802446183299</v>
      </c>
    </row>
    <row r="15" spans="1:14" ht="15.75" thickTop="1" x14ac:dyDescent="0.25">
      <c r="A15" s="560" t="s">
        <v>275</v>
      </c>
      <c r="B15" s="291" t="s">
        <v>263</v>
      </c>
      <c r="C15" s="183" t="s">
        <v>182</v>
      </c>
      <c r="D15" s="189">
        <f>'Tab1'!L33</f>
        <v>488</v>
      </c>
      <c r="E15" s="194">
        <f>'Tab1'!M33</f>
        <v>468</v>
      </c>
      <c r="F15" s="249">
        <f>'Tab1'!N33</f>
        <v>956</v>
      </c>
      <c r="G15" s="359">
        <f>'Tab1'!E33</f>
        <v>14.760540889255884</v>
      </c>
      <c r="H15" s="360">
        <f>'Tab1'!F33</f>
        <v>17.480920516574301</v>
      </c>
      <c r="I15" s="206"/>
      <c r="J15" s="205">
        <f>'Tab1'!H33</f>
        <v>14.549854739841813</v>
      </c>
      <c r="K15" s="186">
        <f>'Tab1'!I33</f>
        <v>14.216747431914101</v>
      </c>
      <c r="M15" s="405"/>
      <c r="N15" s="331"/>
    </row>
    <row r="16" spans="1:14" x14ac:dyDescent="0.25">
      <c r="A16" s="561"/>
      <c r="B16" s="289" t="s">
        <v>264</v>
      </c>
      <c r="C16" s="126" t="s">
        <v>182</v>
      </c>
      <c r="D16" s="149">
        <f>'Tab1'!L34</f>
        <v>353</v>
      </c>
      <c r="E16" s="150">
        <f>'Tab1'!M34</f>
        <v>374.6</v>
      </c>
      <c r="F16" s="250">
        <f>'Tab1'!N34</f>
        <v>727.6</v>
      </c>
      <c r="G16" s="361">
        <f>'Tab1'!E34</f>
        <v>24.09076301548534</v>
      </c>
      <c r="H16" s="362">
        <f>'Tab1'!F34</f>
        <v>31.727565829246</v>
      </c>
      <c r="I16" s="165"/>
      <c r="J16" s="164">
        <f>'Tab1'!H34</f>
        <v>24.502318951147046</v>
      </c>
      <c r="K16" s="146">
        <f>'Tab1'!I34</f>
        <v>25.530073632148099</v>
      </c>
    </row>
    <row r="17" spans="1:14" ht="15.75" thickBot="1" x14ac:dyDescent="0.3">
      <c r="A17" s="562"/>
      <c r="B17" s="292" t="s">
        <v>265</v>
      </c>
      <c r="C17" s="190" t="s">
        <v>182</v>
      </c>
      <c r="D17" s="191">
        <f>'Tab1'!L35</f>
        <v>135</v>
      </c>
      <c r="E17" s="192">
        <f>'Tab1'!M35</f>
        <v>93.4</v>
      </c>
      <c r="F17" s="248">
        <f>'Tab1'!N35</f>
        <v>228.4</v>
      </c>
      <c r="G17" s="363">
        <f>'Tab1'!E35</f>
        <v>7.3090113650493782</v>
      </c>
      <c r="H17" s="364">
        <f>'Tab1'!F35</f>
        <v>6.1853372473781603</v>
      </c>
      <c r="I17" s="174"/>
      <c r="J17" s="207">
        <f>'Tab1'!H35</f>
        <v>6.3263446399451668</v>
      </c>
      <c r="K17" s="173">
        <f>'Tab1'!I35</f>
        <v>5.048911812969</v>
      </c>
    </row>
    <row r="18" spans="1:14" ht="15.75" thickTop="1" x14ac:dyDescent="0.25">
      <c r="A18" s="560" t="s">
        <v>276</v>
      </c>
      <c r="B18" s="291" t="s">
        <v>263</v>
      </c>
      <c r="C18" s="183" t="s">
        <v>182</v>
      </c>
      <c r="D18" s="189">
        <f>'Tab1'!L36</f>
        <v>941</v>
      </c>
      <c r="E18" s="194">
        <f>'Tab1'!M36</f>
        <v>839.8</v>
      </c>
      <c r="F18" s="249">
        <f>'Tab1'!N36</f>
        <v>1780.8</v>
      </c>
      <c r="G18" s="359">
        <f>'Tab1'!E36</f>
        <v>29.191389321152307</v>
      </c>
      <c r="H18" s="360">
        <f>'Tab1'!F36</f>
        <v>30.7533456679739</v>
      </c>
      <c r="I18" s="206"/>
      <c r="J18" s="205">
        <f>'Tab1'!H36</f>
        <v>27.749493439043473</v>
      </c>
      <c r="K18" s="186">
        <f>'Tab1'!I36</f>
        <v>26.641818027090601</v>
      </c>
      <c r="M18" s="405"/>
      <c r="N18" s="331"/>
    </row>
    <row r="19" spans="1:14" x14ac:dyDescent="0.25">
      <c r="A19" s="561"/>
      <c r="B19" s="289" t="s">
        <v>264</v>
      </c>
      <c r="C19" s="126" t="s">
        <v>182</v>
      </c>
      <c r="D19" s="149">
        <f>'Tab1'!L37</f>
        <v>472</v>
      </c>
      <c r="E19" s="150">
        <f>'Tab1'!M37</f>
        <v>455.8</v>
      </c>
      <c r="F19" s="250">
        <f>'Tab1'!N37</f>
        <v>927.8</v>
      </c>
      <c r="G19" s="361">
        <f>'Tab1'!E37</f>
        <v>36.645747211576619</v>
      </c>
      <c r="H19" s="362">
        <f>'Tab1'!F37</f>
        <v>42.41556944597</v>
      </c>
      <c r="I19" s="165"/>
      <c r="J19" s="164">
        <f>'Tab1'!H37</f>
        <v>35.946069522251349</v>
      </c>
      <c r="K19" s="146">
        <f>'Tab1'!I37</f>
        <v>35.268871680770602</v>
      </c>
    </row>
    <row r="20" spans="1:14" ht="15.75" thickBot="1" x14ac:dyDescent="0.3">
      <c r="A20" s="562"/>
      <c r="B20" s="292" t="s">
        <v>265</v>
      </c>
      <c r="C20" s="190" t="s">
        <v>182</v>
      </c>
      <c r="D20" s="191">
        <f>'Tab1'!L38</f>
        <v>469</v>
      </c>
      <c r="E20" s="192">
        <f>'Tab1'!M38</f>
        <v>384</v>
      </c>
      <c r="F20" s="248">
        <f>'Tab1'!N38</f>
        <v>853</v>
      </c>
      <c r="G20" s="363">
        <f>'Tab1'!E38</f>
        <v>23.810561246808721</v>
      </c>
      <c r="H20" s="364">
        <f>'Tab1'!F38</f>
        <v>22.9223784663901</v>
      </c>
      <c r="I20" s="174"/>
      <c r="J20" s="207">
        <f>'Tab1'!H38</f>
        <v>21.95372696582654</v>
      </c>
      <c r="K20" s="173">
        <f>'Tab1'!I38</f>
        <v>20.544049237117299</v>
      </c>
    </row>
    <row r="21" spans="1:14" ht="15.75" thickTop="1" x14ac:dyDescent="0.25">
      <c r="A21" s="560" t="s">
        <v>277</v>
      </c>
      <c r="B21" s="291" t="s">
        <v>263</v>
      </c>
      <c r="C21" s="183" t="s">
        <v>182</v>
      </c>
      <c r="D21" s="189">
        <f>'Tab1'!L39</f>
        <v>337</v>
      </c>
      <c r="E21" s="194">
        <f>'Tab1'!M39</f>
        <v>386</v>
      </c>
      <c r="F21" s="249">
        <f>'Tab1'!N39</f>
        <v>723</v>
      </c>
      <c r="G21" s="359">
        <f>'Tab1'!E39</f>
        <v>10.253340888010326</v>
      </c>
      <c r="H21" s="360">
        <f>'Tab1'!F39</f>
        <v>14.617847680351799</v>
      </c>
      <c r="I21" s="206"/>
      <c r="J21" s="205">
        <f>'Tab1'!H39</f>
        <v>8.4405960591958102</v>
      </c>
      <c r="K21" s="186">
        <f>'Tab1'!I39</f>
        <v>13.2334291201635</v>
      </c>
      <c r="M21" s="405"/>
      <c r="N21" s="331"/>
    </row>
    <row r="22" spans="1:14" x14ac:dyDescent="0.25">
      <c r="A22" s="561"/>
      <c r="B22" s="289" t="s">
        <v>264</v>
      </c>
      <c r="C22" s="126" t="s">
        <v>182</v>
      </c>
      <c r="D22" s="149">
        <f>'Tab1'!L40</f>
        <v>216</v>
      </c>
      <c r="E22" s="150">
        <f>'Tab1'!M40</f>
        <v>274.2</v>
      </c>
      <c r="F22" s="250">
        <f>'Tab1'!N40</f>
        <v>490.2</v>
      </c>
      <c r="G22" s="361">
        <f>'Tab1'!E40</f>
        <v>15.431997367356413</v>
      </c>
      <c r="H22" s="362">
        <f>'Tab1'!F40</f>
        <v>24.7491072804707</v>
      </c>
      <c r="I22" s="165"/>
      <c r="J22" s="164">
        <f>'Tab1'!H40</f>
        <v>12.000920687369314</v>
      </c>
      <c r="K22" s="146">
        <f>'Tab1'!I40</f>
        <v>22.451654789171702</v>
      </c>
    </row>
    <row r="23" spans="1:14" ht="15.75" thickBot="1" x14ac:dyDescent="0.3">
      <c r="A23" s="562"/>
      <c r="B23" s="292" t="s">
        <v>265</v>
      </c>
      <c r="C23" s="190" t="s">
        <v>182</v>
      </c>
      <c r="D23" s="191">
        <f>'Tab1'!L41</f>
        <v>121</v>
      </c>
      <c r="E23" s="192">
        <f>'Tab1'!M41</f>
        <v>111.8</v>
      </c>
      <c r="F23" s="248">
        <f>'Tab1'!N41</f>
        <v>232.8</v>
      </c>
      <c r="G23" s="363">
        <f>'Tab1'!E41</f>
        <v>6.1152996180442196</v>
      </c>
      <c r="H23" s="364">
        <f>'Tab1'!F41</f>
        <v>6.9694914562876003</v>
      </c>
      <c r="I23" s="174"/>
      <c r="J23" s="207">
        <f>'Tab1'!H41</f>
        <v>5.5436297835109718</v>
      </c>
      <c r="K23" s="173">
        <f>'Tab1'!I41</f>
        <v>6.0188795201793699</v>
      </c>
    </row>
    <row r="24" spans="1:14" ht="15.75" thickTop="1" x14ac:dyDescent="0.25">
      <c r="A24" s="560" t="s">
        <v>285</v>
      </c>
      <c r="B24" s="291" t="s">
        <v>263</v>
      </c>
      <c r="C24" s="183" t="s">
        <v>182</v>
      </c>
      <c r="D24" s="189">
        <f>'Tab1'!L42</f>
        <v>572</v>
      </c>
      <c r="E24" s="194">
        <f>'Tab1'!M42</f>
        <v>442.2</v>
      </c>
      <c r="F24" s="249">
        <f>'Tab1'!N42</f>
        <v>1014.2</v>
      </c>
      <c r="G24" s="359">
        <f>'Tab1'!E42</f>
        <v>17.459906149401633</v>
      </c>
      <c r="H24" s="360">
        <f>'Tab1'!F42</f>
        <v>16.7044899632902</v>
      </c>
      <c r="I24" s="206"/>
      <c r="J24" s="205">
        <f>'Tab1'!H42</f>
        <v>15.764830584316943</v>
      </c>
      <c r="K24" s="186">
        <f>'Tab1'!I42</f>
        <v>16.131077672054602</v>
      </c>
      <c r="M24" s="405"/>
      <c r="N24" s="331"/>
    </row>
    <row r="25" spans="1:14" x14ac:dyDescent="0.25">
      <c r="A25" s="561"/>
      <c r="B25" s="289" t="s">
        <v>264</v>
      </c>
      <c r="C25" s="126" t="s">
        <v>182</v>
      </c>
      <c r="D25" s="149">
        <f>'Tab1'!L43</f>
        <v>273</v>
      </c>
      <c r="E25" s="150">
        <f>'Tab1'!M43</f>
        <v>234</v>
      </c>
      <c r="F25" s="250">
        <f>'Tab1'!N43</f>
        <v>507</v>
      </c>
      <c r="G25" s="361">
        <f>'Tab1'!E43</f>
        <v>20.06063137928329</v>
      </c>
      <c r="H25" s="362">
        <f>'Tab1'!F43</f>
        <v>21.239534201956999</v>
      </c>
      <c r="I25" s="165"/>
      <c r="J25" s="164">
        <f>'Tab1'!H43</f>
        <v>17.769099069554425</v>
      </c>
      <c r="K25" s="146">
        <f>'Tab1'!I43</f>
        <v>19.3995445342449</v>
      </c>
    </row>
    <row r="26" spans="1:14" ht="15.75" thickBot="1" x14ac:dyDescent="0.3">
      <c r="A26" s="562"/>
      <c r="B26" s="292" t="s">
        <v>265</v>
      </c>
      <c r="C26" s="190" t="s">
        <v>182</v>
      </c>
      <c r="D26" s="191">
        <f>'Tab1'!L44</f>
        <v>299</v>
      </c>
      <c r="E26" s="192">
        <f>'Tab1'!M44</f>
        <v>208.2</v>
      </c>
      <c r="F26" s="248">
        <f>'Tab1'!N44</f>
        <v>507.2</v>
      </c>
      <c r="G26" s="363">
        <f>'Tab1'!E44</f>
        <v>15.361710177696889</v>
      </c>
      <c r="H26" s="364">
        <f>'Tab1'!F44</f>
        <v>12.994848747474901</v>
      </c>
      <c r="I26" s="174"/>
      <c r="J26" s="207">
        <f>'Tab1'!H44</f>
        <v>14.042234753586799</v>
      </c>
      <c r="K26" s="173">
        <f>'Tab1'!I44</f>
        <v>13.4279901744393</v>
      </c>
    </row>
    <row r="27" spans="1:14" ht="15.75" thickTop="1" x14ac:dyDescent="0.25">
      <c r="A27" s="560" t="s">
        <v>279</v>
      </c>
      <c r="B27" s="291" t="s">
        <v>263</v>
      </c>
      <c r="C27" s="183" t="s">
        <v>182</v>
      </c>
      <c r="D27" s="189">
        <f>'Tab1'!L45</f>
        <v>2253</v>
      </c>
      <c r="E27" s="194">
        <f>'Tab1'!M45</f>
        <v>1571.8</v>
      </c>
      <c r="F27" s="249">
        <f>'Tab1'!N45</f>
        <v>3824.8</v>
      </c>
      <c r="G27" s="359">
        <f>'Tab1'!E45</f>
        <v>68.377666787639853</v>
      </c>
      <c r="H27" s="360">
        <f>'Tab1'!F45</f>
        <v>58.980371409551502</v>
      </c>
      <c r="I27" s="206"/>
      <c r="J27" s="205">
        <f>'Tab1'!H45</f>
        <v>61.809032850251704</v>
      </c>
      <c r="K27" s="186">
        <f>'Tab1'!I45</f>
        <v>50.261602012863797</v>
      </c>
      <c r="M27" s="405"/>
      <c r="N27" s="331"/>
    </row>
    <row r="28" spans="1:14" x14ac:dyDescent="0.25">
      <c r="A28" s="561"/>
      <c r="B28" s="289" t="s">
        <v>264</v>
      </c>
      <c r="C28" s="126" t="s">
        <v>182</v>
      </c>
      <c r="D28" s="149">
        <f>'Tab1'!L46</f>
        <v>1550</v>
      </c>
      <c r="E28" s="150">
        <f>'Tab1'!M46</f>
        <v>1197.8</v>
      </c>
      <c r="F28" s="250">
        <f>'Tab1'!N46</f>
        <v>2747.8</v>
      </c>
      <c r="G28" s="361">
        <f>'Tab1'!E46</f>
        <v>111.06625592483935</v>
      </c>
      <c r="H28" s="362">
        <f>'Tab1'!F46</f>
        <v>103.831861475707</v>
      </c>
      <c r="I28" s="165"/>
      <c r="J28" s="164">
        <f>'Tab1'!H46</f>
        <v>101.26780508456366</v>
      </c>
      <c r="K28" s="146">
        <f>'Tab1'!I46</f>
        <v>83.275875880730695</v>
      </c>
    </row>
    <row r="29" spans="1:14" ht="15.75" thickBot="1" x14ac:dyDescent="0.3">
      <c r="A29" s="562"/>
      <c r="B29" s="292" t="s">
        <v>265</v>
      </c>
      <c r="C29" s="190" t="s">
        <v>182</v>
      </c>
      <c r="D29" s="191">
        <f>'Tab1'!L47</f>
        <v>703</v>
      </c>
      <c r="E29" s="192">
        <f>'Tab1'!M47</f>
        <v>374</v>
      </c>
      <c r="F29" s="248">
        <f>'Tab1'!N47</f>
        <v>1077</v>
      </c>
      <c r="G29" s="363">
        <f>'Tab1'!E47</f>
        <v>38.207428316761693</v>
      </c>
      <c r="H29" s="364">
        <f>'Tab1'!F47</f>
        <v>25.020847850415301</v>
      </c>
      <c r="I29" s="174"/>
      <c r="J29" s="207">
        <f>'Tab1'!H47</f>
        <v>32.591784590086775</v>
      </c>
      <c r="K29" s="173">
        <f>'Tab1'!I47</f>
        <v>24.4089762150311</v>
      </c>
    </row>
    <row r="30" spans="1:14" ht="14.25" customHeight="1" thickTop="1" thickBot="1" x14ac:dyDescent="0.3">
      <c r="A30" s="328" t="s">
        <v>280</v>
      </c>
      <c r="B30" s="305" t="s">
        <v>265</v>
      </c>
      <c r="C30" s="306" t="s">
        <v>182</v>
      </c>
      <c r="D30" s="307">
        <f>'Tab1'!L48</f>
        <v>747</v>
      </c>
      <c r="E30" s="308">
        <f>'Tab1'!M48</f>
        <v>590.6</v>
      </c>
      <c r="F30" s="309">
        <f>'Tab1'!N48</f>
        <v>1337.6</v>
      </c>
      <c r="G30" s="365">
        <f>'Tab1'!E48</f>
        <v>38.780634526315467</v>
      </c>
      <c r="H30" s="366">
        <f>'Tab1'!F48</f>
        <v>38.001379521336901</v>
      </c>
      <c r="I30" s="218"/>
      <c r="J30" s="310">
        <f>'Tab1'!H48</f>
        <v>38.324367373635802</v>
      </c>
      <c r="K30" s="227">
        <f>'Tab1'!I48</f>
        <v>32.929232635450198</v>
      </c>
      <c r="M30" s="405"/>
      <c r="N30" s="331"/>
    </row>
    <row r="31" spans="1:14" ht="14.25" customHeight="1" thickTop="1" thickBot="1" x14ac:dyDescent="0.3">
      <c r="A31" s="329" t="s">
        <v>281</v>
      </c>
      <c r="B31" s="297" t="s">
        <v>264</v>
      </c>
      <c r="C31" s="298" t="s">
        <v>182</v>
      </c>
      <c r="D31" s="299">
        <f>'Tab1'!L49</f>
        <v>443</v>
      </c>
      <c r="E31" s="300">
        <f>'Tab1'!M49</f>
        <v>372.6</v>
      </c>
      <c r="F31" s="301">
        <f>'Tab1'!N49</f>
        <v>815.6</v>
      </c>
      <c r="G31" s="367">
        <f>'Tab1'!E49</f>
        <v>34.562966614828696</v>
      </c>
      <c r="H31" s="368">
        <f>'Tab1'!F49</f>
        <v>37.399671301390299</v>
      </c>
      <c r="I31" s="303"/>
      <c r="J31" s="302">
        <f>'Tab1'!H49</f>
        <v>38.280824398375003</v>
      </c>
      <c r="K31" s="304">
        <f>'Tab1'!I49</f>
        <v>34.883241095316301</v>
      </c>
      <c r="M31" s="405"/>
      <c r="N31" s="331"/>
    </row>
    <row r="32" spans="1:14" ht="15.75" thickTop="1" x14ac:dyDescent="0.25">
      <c r="A32" s="560" t="s">
        <v>286</v>
      </c>
      <c r="B32" s="291" t="s">
        <v>263</v>
      </c>
      <c r="C32" s="183" t="s">
        <v>182</v>
      </c>
      <c r="D32" s="189">
        <f>'Tab1'!L50</f>
        <v>10721</v>
      </c>
      <c r="E32" s="194">
        <f>'Tab1'!M50</f>
        <v>6592.6</v>
      </c>
      <c r="F32" s="249">
        <f>'Tab1'!N50</f>
        <v>17313.599999999999</v>
      </c>
      <c r="G32" s="359">
        <f>'Tab1'!E50</f>
        <v>329.59755633162627</v>
      </c>
      <c r="H32" s="360">
        <f>'Tab1'!F50</f>
        <v>231.873129644296</v>
      </c>
      <c r="I32" s="206"/>
      <c r="J32" s="205">
        <f>'Tab1'!H50</f>
        <v>302.26710182279191</v>
      </c>
      <c r="K32" s="186">
        <f>'Tab1'!I50</f>
        <v>203.691908586126</v>
      </c>
      <c r="M32" s="405"/>
      <c r="N32" s="331"/>
    </row>
    <row r="33" spans="1:14" x14ac:dyDescent="0.25">
      <c r="A33" s="561"/>
      <c r="B33" s="289" t="s">
        <v>264</v>
      </c>
      <c r="C33" s="126" t="s">
        <v>182</v>
      </c>
      <c r="D33" s="149">
        <f>'Tab1'!L51</f>
        <v>4808</v>
      </c>
      <c r="E33" s="150">
        <f>'Tab1'!M51</f>
        <v>3041</v>
      </c>
      <c r="F33" s="250">
        <f>'Tab1'!N51</f>
        <v>7849</v>
      </c>
      <c r="G33" s="361">
        <f>'Tab1'!E51</f>
        <v>407.04559653130383</v>
      </c>
      <c r="H33" s="362">
        <f>'Tab1'!F51</f>
        <v>294.13757408500402</v>
      </c>
      <c r="I33" s="165"/>
      <c r="J33" s="164">
        <f>'Tab1'!H51</f>
        <v>365.91899468981592</v>
      </c>
      <c r="K33" s="146">
        <f>'Tab1'!I51</f>
        <v>257.22681609329902</v>
      </c>
    </row>
    <row r="34" spans="1:14" ht="15.75" thickBot="1" x14ac:dyDescent="0.3">
      <c r="A34" s="562"/>
      <c r="B34" s="292" t="s">
        <v>265</v>
      </c>
      <c r="C34" s="190" t="s">
        <v>182</v>
      </c>
      <c r="D34" s="191">
        <f>'Tab1'!L52</f>
        <v>5913</v>
      </c>
      <c r="E34" s="192">
        <f>'Tab1'!M52</f>
        <v>3551.6</v>
      </c>
      <c r="F34" s="248">
        <f>'Tab1'!N52</f>
        <v>9464.6</v>
      </c>
      <c r="G34" s="363">
        <f>'Tab1'!E52</f>
        <v>276.08946303913524</v>
      </c>
      <c r="H34" s="364">
        <f>'Tab1'!F52</f>
        <v>187.83742484126799</v>
      </c>
      <c r="I34" s="174"/>
      <c r="J34" s="207">
        <f>'Tab1'!H52</f>
        <v>256.1810010542506</v>
      </c>
      <c r="K34" s="173">
        <f>'Tab1'!I52</f>
        <v>164.82272088877201</v>
      </c>
    </row>
    <row r="35" spans="1:14" ht="15.75" thickTop="1" x14ac:dyDescent="0.25">
      <c r="A35" s="560" t="s">
        <v>287</v>
      </c>
      <c r="B35" s="291" t="s">
        <v>263</v>
      </c>
      <c r="C35" s="183" t="s">
        <v>182</v>
      </c>
      <c r="D35" s="189">
        <f>'Tab1'!L53</f>
        <v>3016</v>
      </c>
      <c r="E35" s="194">
        <f>'Tab1'!M53</f>
        <v>1588.6</v>
      </c>
      <c r="F35" s="249">
        <f>'Tab1'!N53</f>
        <v>4604.6000000000004</v>
      </c>
      <c r="G35" s="359">
        <f>'Tab1'!E53</f>
        <v>91.436600248660994</v>
      </c>
      <c r="H35" s="360">
        <f>'Tab1'!F53</f>
        <v>56.681590433600903</v>
      </c>
      <c r="I35" s="206"/>
      <c r="J35" s="205">
        <f>'Tab1'!H53</f>
        <v>77.898467131595496</v>
      </c>
      <c r="K35" s="186">
        <f>'Tab1'!I53</f>
        <v>50.4511536837188</v>
      </c>
      <c r="M35" s="405"/>
      <c r="N35" s="331"/>
    </row>
    <row r="36" spans="1:14" x14ac:dyDescent="0.25">
      <c r="A36" s="561"/>
      <c r="B36" s="289" t="s">
        <v>264</v>
      </c>
      <c r="C36" s="126" t="s">
        <v>182</v>
      </c>
      <c r="D36" s="149">
        <f>'Tab1'!L54</f>
        <v>1736</v>
      </c>
      <c r="E36" s="150">
        <f>'Tab1'!M54</f>
        <v>904.8</v>
      </c>
      <c r="F36" s="250">
        <f>'Tab1'!N54</f>
        <v>2640.8</v>
      </c>
      <c r="G36" s="361">
        <f>'Tab1'!E54</f>
        <v>138.77772090923065</v>
      </c>
      <c r="H36" s="362">
        <f>'Tab1'!F54</f>
        <v>85.162011505471696</v>
      </c>
      <c r="I36" s="165"/>
      <c r="J36" s="164">
        <f>'Tab1'!H54</f>
        <v>115.00374555424882</v>
      </c>
      <c r="K36" s="146">
        <f>'Tab1'!I54</f>
        <v>77.205811774979495</v>
      </c>
    </row>
    <row r="37" spans="1:14" ht="15.75" thickBot="1" x14ac:dyDescent="0.3">
      <c r="A37" s="562"/>
      <c r="B37" s="292" t="s">
        <v>265</v>
      </c>
      <c r="C37" s="190" t="s">
        <v>182</v>
      </c>
      <c r="D37" s="191">
        <f>'Tab1'!L55</f>
        <v>1280</v>
      </c>
      <c r="E37" s="192">
        <f>'Tab1'!M55</f>
        <v>683.8</v>
      </c>
      <c r="F37" s="248">
        <f>'Tab1'!N55</f>
        <v>1963.8</v>
      </c>
      <c r="G37" s="363">
        <f>'Tab1'!E55</f>
        <v>60.455290663272635</v>
      </c>
      <c r="H37" s="364">
        <f>'Tab1'!F55</f>
        <v>36.693800900686298</v>
      </c>
      <c r="I37" s="174"/>
      <c r="J37" s="207">
        <f>'Tab1'!H55</f>
        <v>52.513361904170942</v>
      </c>
      <c r="K37" s="173">
        <f>'Tab1'!I55</f>
        <v>31.6479983580419</v>
      </c>
    </row>
    <row r="38" spans="1:14" ht="15.75" thickTop="1" x14ac:dyDescent="0.25">
      <c r="A38" s="560" t="s">
        <v>282</v>
      </c>
      <c r="B38" s="291" t="s">
        <v>263</v>
      </c>
      <c r="C38" s="183" t="s">
        <v>182</v>
      </c>
      <c r="D38" s="189">
        <f>'Tab1'!L56</f>
        <v>1051</v>
      </c>
      <c r="E38" s="194">
        <f>'Tab1'!M56</f>
        <v>857.6</v>
      </c>
      <c r="F38" s="249">
        <f>'Tab1'!N56</f>
        <v>1908.6</v>
      </c>
      <c r="G38" s="359">
        <f>'Tab1'!E56</f>
        <v>33.038598741359017</v>
      </c>
      <c r="H38" s="360">
        <f>'Tab1'!F56</f>
        <v>29.432785058790198</v>
      </c>
      <c r="I38" s="206"/>
      <c r="J38" s="205">
        <f>'Tab1'!H56</f>
        <v>50.054917141817789</v>
      </c>
      <c r="K38" s="186">
        <f>'Tab1'!I56</f>
        <v>26.253157716650598</v>
      </c>
      <c r="M38" s="405"/>
      <c r="N38" s="331"/>
    </row>
    <row r="39" spans="1:14" x14ac:dyDescent="0.25">
      <c r="A39" s="561"/>
      <c r="B39" s="289" t="s">
        <v>264</v>
      </c>
      <c r="C39" s="126" t="s">
        <v>182</v>
      </c>
      <c r="D39" s="149">
        <f>'Tab1'!L57</f>
        <v>418</v>
      </c>
      <c r="E39" s="150">
        <f>'Tab1'!M57</f>
        <v>342.2</v>
      </c>
      <c r="F39" s="250">
        <f>'Tab1'!N57</f>
        <v>760.2</v>
      </c>
      <c r="G39" s="361">
        <f>'Tab1'!E57</f>
        <v>39.914090986152274</v>
      </c>
      <c r="H39" s="362">
        <f>'Tab1'!F57</f>
        <v>34.819972385839499</v>
      </c>
      <c r="I39" s="165"/>
      <c r="J39" s="164">
        <f>'Tab1'!H57</f>
        <v>57.462229195486621</v>
      </c>
      <c r="K39" s="146">
        <f>'Tab1'!I57</f>
        <v>31.1328100326933</v>
      </c>
    </row>
    <row r="40" spans="1:14" ht="15.75" thickBot="1" x14ac:dyDescent="0.3">
      <c r="A40" s="562"/>
      <c r="B40" s="292" t="s">
        <v>265</v>
      </c>
      <c r="C40" s="190" t="s">
        <v>182</v>
      </c>
      <c r="D40" s="191">
        <f>'Tab1'!L58</f>
        <v>633</v>
      </c>
      <c r="E40" s="192">
        <f>'Tab1'!M58</f>
        <v>515.4</v>
      </c>
      <c r="F40" s="248">
        <f>'Tab1'!N58</f>
        <v>1148.4000000000001</v>
      </c>
      <c r="G40" s="363">
        <f>'Tab1'!E58</f>
        <v>29.152094746126053</v>
      </c>
      <c r="H40" s="364">
        <f>'Tab1'!F58</f>
        <v>25.871911362696899</v>
      </c>
      <c r="I40" s="174"/>
      <c r="J40" s="207">
        <f>'Tab1'!H58</f>
        <v>45.445960955202182</v>
      </c>
      <c r="K40" s="173">
        <f>'Tab1'!I58</f>
        <v>23.069104466204902</v>
      </c>
    </row>
    <row r="41" spans="1:14" ht="15.75" thickTop="1" x14ac:dyDescent="0.25">
      <c r="A41" s="560" t="s">
        <v>288</v>
      </c>
      <c r="B41" s="291" t="s">
        <v>263</v>
      </c>
      <c r="C41" s="183" t="s">
        <v>182</v>
      </c>
      <c r="D41" s="189">
        <f>'Tab1'!L59</f>
        <v>2125</v>
      </c>
      <c r="E41" s="194">
        <f>'Tab1'!M59</f>
        <v>1455.6</v>
      </c>
      <c r="F41" s="249">
        <f>'Tab1'!N59</f>
        <v>3580.6</v>
      </c>
      <c r="G41" s="359">
        <f>'Tab1'!E59</f>
        <v>64.807795803546725</v>
      </c>
      <c r="H41" s="360">
        <f>'Tab1'!F59</f>
        <v>51.233529686453302</v>
      </c>
      <c r="I41" s="206"/>
      <c r="J41" s="205">
        <f>'Tab1'!H59</f>
        <v>66.408124889289809</v>
      </c>
      <c r="K41" s="186">
        <f>'Tab1'!I59</f>
        <v>46.220166823409997</v>
      </c>
      <c r="M41" s="405"/>
      <c r="N41" s="331"/>
    </row>
    <row r="42" spans="1:14" x14ac:dyDescent="0.25">
      <c r="A42" s="561"/>
      <c r="B42" s="289" t="s">
        <v>264</v>
      </c>
      <c r="C42" s="126" t="s">
        <v>182</v>
      </c>
      <c r="D42" s="149">
        <f>'Tab1'!L60</f>
        <v>850</v>
      </c>
      <c r="E42" s="150">
        <f>'Tab1'!M60</f>
        <v>601.20000000000005</v>
      </c>
      <c r="F42" s="250">
        <f>'Tab1'!N60</f>
        <v>1451.2</v>
      </c>
      <c r="G42" s="361">
        <f>'Tab1'!E60</f>
        <v>71.221138404430761</v>
      </c>
      <c r="H42" s="362">
        <f>'Tab1'!F60</f>
        <v>59.035375767587297</v>
      </c>
      <c r="I42" s="165"/>
      <c r="J42" s="164">
        <f>'Tab1'!H60</f>
        <v>71.757480579990059</v>
      </c>
      <c r="K42" s="146">
        <f>'Tab1'!I60</f>
        <v>52.049047304326102</v>
      </c>
    </row>
    <row r="43" spans="1:14" ht="15.75" thickBot="1" x14ac:dyDescent="0.3">
      <c r="A43" s="562"/>
      <c r="B43" s="292" t="s">
        <v>265</v>
      </c>
      <c r="C43" s="190" t="s">
        <v>182</v>
      </c>
      <c r="D43" s="191">
        <f>'Tab1'!L61</f>
        <v>1275</v>
      </c>
      <c r="E43" s="192">
        <f>'Tab1'!M61</f>
        <v>854.4</v>
      </c>
      <c r="F43" s="248">
        <f>'Tab1'!N61</f>
        <v>2129.4</v>
      </c>
      <c r="G43" s="363">
        <f>'Tab1'!E61</f>
        <v>59.558513367616492</v>
      </c>
      <c r="H43" s="364">
        <f>'Tab1'!F61</f>
        <v>45.778467204540704</v>
      </c>
      <c r="I43" s="174"/>
      <c r="J43" s="207">
        <f>'Tab1'!H61</f>
        <v>61.810488003471932</v>
      </c>
      <c r="K43" s="173">
        <f>'Tab1'!I61</f>
        <v>41.578066046641297</v>
      </c>
    </row>
    <row r="44" spans="1:14" ht="15.75" thickTop="1" x14ac:dyDescent="0.25">
      <c r="A44" s="560" t="s">
        <v>289</v>
      </c>
      <c r="B44" s="291" t="s">
        <v>263</v>
      </c>
      <c r="C44" s="183" t="s">
        <v>182</v>
      </c>
      <c r="D44" s="189">
        <f>'Tab1'!L62</f>
        <v>4006</v>
      </c>
      <c r="E44" s="194">
        <f>'Tab1'!M62</f>
        <v>2001.4</v>
      </c>
      <c r="F44" s="249">
        <f>'Tab1'!N62</f>
        <v>6007.4</v>
      </c>
      <c r="G44" s="359">
        <f>'Tab1'!E62</f>
        <v>123.76768297113125</v>
      </c>
      <c r="H44" s="360">
        <f>'Tab1'!F62</f>
        <v>70.549606787487704</v>
      </c>
      <c r="I44" s="206"/>
      <c r="J44" s="205">
        <f>'Tab1'!H62</f>
        <v>107.15594136771655</v>
      </c>
      <c r="K44" s="186">
        <f>'Tab1'!I62</f>
        <v>54.4189066715713</v>
      </c>
      <c r="M44" s="405"/>
      <c r="N44" s="331"/>
    </row>
    <row r="45" spans="1:14" x14ac:dyDescent="0.25">
      <c r="A45" s="561"/>
      <c r="B45" s="289" t="s">
        <v>264</v>
      </c>
      <c r="C45" s="126" t="s">
        <v>182</v>
      </c>
      <c r="D45" s="149">
        <f>'Tab1'!L63</f>
        <v>2079</v>
      </c>
      <c r="E45" s="150">
        <f>'Tab1'!M63</f>
        <v>1057.5999999999999</v>
      </c>
      <c r="F45" s="250">
        <f>'Tab1'!N63</f>
        <v>3136.6</v>
      </c>
      <c r="G45" s="361">
        <f>'Tab1'!E63</f>
        <v>180.47237173018576</v>
      </c>
      <c r="H45" s="362">
        <f>'Tab1'!F63</f>
        <v>103.995749595067</v>
      </c>
      <c r="I45" s="165"/>
      <c r="J45" s="164">
        <f>'Tab1'!H63</f>
        <v>154.84990288922634</v>
      </c>
      <c r="K45" s="146">
        <f>'Tab1'!I63</f>
        <v>76.683269492241195</v>
      </c>
    </row>
    <row r="46" spans="1:14" ht="15.75" thickBot="1" x14ac:dyDescent="0.3">
      <c r="A46" s="562"/>
      <c r="B46" s="292" t="s">
        <v>265</v>
      </c>
      <c r="C46" s="190" t="s">
        <v>182</v>
      </c>
      <c r="D46" s="191">
        <f>'Tab1'!L64</f>
        <v>1927</v>
      </c>
      <c r="E46" s="192">
        <f>'Tab1'!M64</f>
        <v>943.8</v>
      </c>
      <c r="F46" s="248">
        <f>'Tab1'!N64</f>
        <v>2870.8</v>
      </c>
      <c r="G46" s="363">
        <f>'Tab1'!E64</f>
        <v>92.949765161143588</v>
      </c>
      <c r="H46" s="364">
        <f>'Tab1'!F64</f>
        <v>50.343101741069397</v>
      </c>
      <c r="I46" s="174"/>
      <c r="J46" s="207">
        <f>'Tab1'!H64</f>
        <v>79.71217967093871</v>
      </c>
      <c r="K46" s="173">
        <f>'Tab1'!I64</f>
        <v>40.372270115056999</v>
      </c>
    </row>
    <row r="47" spans="1:14" ht="15.75" thickTop="1" x14ac:dyDescent="0.25">
      <c r="A47" s="560" t="s">
        <v>290</v>
      </c>
      <c r="B47" s="291" t="s">
        <v>263</v>
      </c>
      <c r="C47" s="183" t="s">
        <v>182</v>
      </c>
      <c r="D47" s="189">
        <f>'Tab1'!L65</f>
        <v>1769</v>
      </c>
      <c r="E47" s="194">
        <f>'Tab1'!M65</f>
        <v>1309.8</v>
      </c>
      <c r="F47" s="249">
        <f>'Tab1'!N65</f>
        <v>3078.8</v>
      </c>
      <c r="G47" s="359">
        <f>'Tab1'!E65</f>
        <v>53.470567577585349</v>
      </c>
      <c r="H47" s="360">
        <f>'Tab1'!F65</f>
        <v>47.283928004101199</v>
      </c>
      <c r="I47" s="206"/>
      <c r="J47" s="205">
        <f>'Tab1'!H65</f>
        <v>44.488428378760005</v>
      </c>
      <c r="K47" s="186">
        <f>'Tab1'!I65</f>
        <v>34.758197537741303</v>
      </c>
      <c r="M47" s="405"/>
      <c r="N47" s="331"/>
    </row>
    <row r="48" spans="1:14" x14ac:dyDescent="0.25">
      <c r="A48" s="561"/>
      <c r="B48" s="289" t="s">
        <v>264</v>
      </c>
      <c r="C48" s="126" t="s">
        <v>182</v>
      </c>
      <c r="D48" s="149">
        <f>'Tab1'!L66</f>
        <v>886</v>
      </c>
      <c r="E48" s="150">
        <f>'Tab1'!M66</f>
        <v>700.2</v>
      </c>
      <c r="F48" s="250">
        <f>'Tab1'!N66</f>
        <v>1586.2</v>
      </c>
      <c r="G48" s="361">
        <f>'Tab1'!E66</f>
        <v>66.086365915739165</v>
      </c>
      <c r="H48" s="362">
        <f>'Tab1'!F66</f>
        <v>61.817750107495897</v>
      </c>
      <c r="I48" s="165"/>
      <c r="J48" s="164">
        <f>'Tab1'!H66</f>
        <v>53.848620169446207</v>
      </c>
      <c r="K48" s="146">
        <f>'Tab1'!I66</f>
        <v>46.332889128309503</v>
      </c>
    </row>
    <row r="49" spans="1:14" ht="15.75" thickBot="1" x14ac:dyDescent="0.3">
      <c r="A49" s="562"/>
      <c r="B49" s="292" t="s">
        <v>265</v>
      </c>
      <c r="C49" s="190" t="s">
        <v>182</v>
      </c>
      <c r="D49" s="191">
        <f>'Tab1'!L67</f>
        <v>883</v>
      </c>
      <c r="E49" s="192">
        <f>'Tab1'!M67</f>
        <v>609.6</v>
      </c>
      <c r="F49" s="248">
        <f>'Tab1'!N67</f>
        <v>1492.6</v>
      </c>
      <c r="G49" s="363">
        <f>'Tab1'!E67</f>
        <v>43.415836783317005</v>
      </c>
      <c r="H49" s="364">
        <f>'Tab1'!F67</f>
        <v>35.612207833585501</v>
      </c>
      <c r="I49" s="174"/>
      <c r="J49" s="207">
        <f>'Tab1'!H67</f>
        <v>36.893236661107004</v>
      </c>
      <c r="K49" s="173">
        <f>'Tab1'!I67</f>
        <v>25.4287384662655</v>
      </c>
    </row>
    <row r="50" spans="1:14" ht="15.75" thickTop="1" x14ac:dyDescent="0.25">
      <c r="A50" s="560" t="s">
        <v>291</v>
      </c>
      <c r="B50" s="291" t="s">
        <v>263</v>
      </c>
      <c r="C50" s="183" t="s">
        <v>182</v>
      </c>
      <c r="D50" s="189">
        <f>'Tab1'!L68</f>
        <v>2749</v>
      </c>
      <c r="E50" s="194">
        <f>'Tab1'!M68</f>
        <v>1836.8</v>
      </c>
      <c r="F50" s="249">
        <f>'Tab1'!N68</f>
        <v>4585.8</v>
      </c>
      <c r="G50" s="359">
        <f>'Tab1'!E68</f>
        <v>81.756858780215666</v>
      </c>
      <c r="H50" s="360">
        <f>'Tab1'!F68</f>
        <v>65.670504010003</v>
      </c>
      <c r="I50" s="206"/>
      <c r="J50" s="205">
        <f>'Tab1'!H68</f>
        <v>64.233432682792184</v>
      </c>
      <c r="K50" s="186">
        <f>'Tab1'!I68</f>
        <v>55.977907415556999</v>
      </c>
      <c r="M50" s="405"/>
      <c r="N50" s="331"/>
    </row>
    <row r="51" spans="1:14" x14ac:dyDescent="0.25">
      <c r="A51" s="561"/>
      <c r="B51" s="289" t="s">
        <v>264</v>
      </c>
      <c r="C51" s="126" t="s">
        <v>182</v>
      </c>
      <c r="D51" s="149">
        <f>'Tab1'!L69</f>
        <v>1581</v>
      </c>
      <c r="E51" s="150">
        <f>'Tab1'!M69</f>
        <v>1103.2</v>
      </c>
      <c r="F51" s="250">
        <f>'Tab1'!N69</f>
        <v>2684.2</v>
      </c>
      <c r="G51" s="361">
        <f>'Tab1'!E69</f>
        <v>110.92026145565674</v>
      </c>
      <c r="H51" s="362">
        <f>'Tab1'!F69</f>
        <v>93.502379181371793</v>
      </c>
      <c r="I51" s="165"/>
      <c r="J51" s="164">
        <f>'Tab1'!H69</f>
        <v>86.389625940544065</v>
      </c>
      <c r="K51" s="146">
        <f>'Tab1'!I69</f>
        <v>79.618862081053607</v>
      </c>
    </row>
    <row r="52" spans="1:14" ht="15.75" thickBot="1" x14ac:dyDescent="0.3">
      <c r="A52" s="562"/>
      <c r="B52" s="292" t="s">
        <v>265</v>
      </c>
      <c r="C52" s="190" t="s">
        <v>182</v>
      </c>
      <c r="D52" s="191">
        <f>'Tab1'!L70</f>
        <v>1168</v>
      </c>
      <c r="E52" s="192">
        <f>'Tab1'!M70</f>
        <v>733.6</v>
      </c>
      <c r="F52" s="248">
        <f>'Tab1'!N70</f>
        <v>1901.6</v>
      </c>
      <c r="G52" s="363">
        <f>'Tab1'!E70</f>
        <v>58.018467790147291</v>
      </c>
      <c r="H52" s="364">
        <f>'Tab1'!F70</f>
        <v>42.628438740305903</v>
      </c>
      <c r="I52" s="174"/>
      <c r="J52" s="207">
        <f>'Tab1'!H70</f>
        <v>45.568106175440526</v>
      </c>
      <c r="K52" s="173">
        <f>'Tab1'!I70</f>
        <v>36.479996601540201</v>
      </c>
    </row>
    <row r="53" spans="1:14" ht="15.75" thickTop="1" x14ac:dyDescent="0.25">
      <c r="A53" s="560" t="s">
        <v>292</v>
      </c>
      <c r="B53" s="291" t="s">
        <v>263</v>
      </c>
      <c r="C53" s="183" t="s">
        <v>182</v>
      </c>
      <c r="D53" s="189">
        <f>'Tab1'!L71</f>
        <v>323</v>
      </c>
      <c r="E53" s="194">
        <f>'Tab1'!M71</f>
        <v>145.4</v>
      </c>
      <c r="F53" s="249">
        <f>'Tab1'!N71</f>
        <v>468.4</v>
      </c>
      <c r="G53" s="359">
        <f>'Tab1'!E71</f>
        <v>9.1506875685530602</v>
      </c>
      <c r="H53" s="360">
        <f>'Tab1'!F71</f>
        <v>5.19176160092002</v>
      </c>
      <c r="I53" s="206"/>
      <c r="J53" s="205">
        <f>'Tab1'!H71</f>
        <v>6.9207228960712142</v>
      </c>
      <c r="K53" s="186">
        <f>'Tab1'!I71</f>
        <v>4.9260265847228002</v>
      </c>
      <c r="M53" s="405"/>
      <c r="N53" s="331"/>
    </row>
    <row r="54" spans="1:14" x14ac:dyDescent="0.25">
      <c r="A54" s="561"/>
      <c r="B54" s="289" t="s">
        <v>264</v>
      </c>
      <c r="C54" s="126" t="s">
        <v>182</v>
      </c>
      <c r="D54" s="149">
        <f>'Tab1'!L72</f>
        <v>244</v>
      </c>
      <c r="E54" s="150">
        <f>'Tab1'!M72</f>
        <v>111.4</v>
      </c>
      <c r="F54" s="250">
        <f>'Tab1'!N72</f>
        <v>355.4</v>
      </c>
      <c r="G54" s="361">
        <f>'Tab1'!E72</f>
        <v>14.376841803915344</v>
      </c>
      <c r="H54" s="362">
        <f>'Tab1'!F72</f>
        <v>8.2913786420250197</v>
      </c>
      <c r="I54" s="165"/>
      <c r="J54" s="164">
        <f>'Tab1'!H72</f>
        <v>10.81246099291565</v>
      </c>
      <c r="K54" s="146">
        <f>'Tab1'!I72</f>
        <v>7.8161616718908196</v>
      </c>
    </row>
    <row r="55" spans="1:14" ht="15.75" thickBot="1" x14ac:dyDescent="0.3">
      <c r="A55" s="562"/>
      <c r="B55" s="292" t="s">
        <v>265</v>
      </c>
      <c r="C55" s="190" t="s">
        <v>182</v>
      </c>
      <c r="D55" s="191">
        <f>'Tab1'!L73</f>
        <v>79</v>
      </c>
      <c r="E55" s="192">
        <f>'Tab1'!M73</f>
        <v>34</v>
      </c>
      <c r="F55" s="248">
        <f>'Tab1'!N73</f>
        <v>113</v>
      </c>
      <c r="G55" s="363">
        <f>'Tab1'!E73</f>
        <v>4.2695016377957247</v>
      </c>
      <c r="H55" s="364">
        <f>'Tab1'!F73</f>
        <v>2.2853275166298399</v>
      </c>
      <c r="I55" s="174"/>
      <c r="J55" s="207">
        <f>'Tab1'!H73</f>
        <v>3.2920798224711283</v>
      </c>
      <c r="K55" s="173">
        <f>'Tab1'!I73</f>
        <v>2.26953407265579</v>
      </c>
    </row>
    <row r="56" spans="1:14" ht="15.75" thickTop="1" x14ac:dyDescent="0.25">
      <c r="A56" s="560" t="s">
        <v>293</v>
      </c>
      <c r="B56" s="291" t="s">
        <v>263</v>
      </c>
      <c r="C56" s="183" t="s">
        <v>182</v>
      </c>
      <c r="D56" s="189">
        <f>'Tab1'!L74</f>
        <v>743</v>
      </c>
      <c r="E56" s="194">
        <f>'Tab1'!M74</f>
        <v>530.4</v>
      </c>
      <c r="F56" s="249">
        <f>'Tab1'!N74</f>
        <v>1273.4000000000001</v>
      </c>
      <c r="G56" s="359">
        <f>'Tab1'!E74</f>
        <v>21.453116330180524</v>
      </c>
      <c r="H56" s="360">
        <f>'Tab1'!F74</f>
        <v>19.528857853797</v>
      </c>
      <c r="I56" s="206"/>
      <c r="J56" s="205">
        <f>'Tab1'!H74</f>
        <v>17.940406656483525</v>
      </c>
      <c r="K56" s="186">
        <f>'Tab1'!I74</f>
        <v>15.3201074007887</v>
      </c>
      <c r="M56" s="405"/>
      <c r="N56" s="331"/>
    </row>
    <row r="57" spans="1:14" x14ac:dyDescent="0.25">
      <c r="A57" s="561"/>
      <c r="B57" s="289" t="s">
        <v>264</v>
      </c>
      <c r="C57" s="126" t="s">
        <v>182</v>
      </c>
      <c r="D57" s="149">
        <f>'Tab1'!L75</f>
        <v>537</v>
      </c>
      <c r="E57" s="150">
        <f>'Tab1'!M75</f>
        <v>407.8</v>
      </c>
      <c r="F57" s="250">
        <f>'Tab1'!N75</f>
        <v>944.8</v>
      </c>
      <c r="G57" s="361">
        <f>'Tab1'!E75</f>
        <v>33.511816745810513</v>
      </c>
      <c r="H57" s="362">
        <f>'Tab1'!F75</f>
        <v>32.615955871252801</v>
      </c>
      <c r="I57" s="165"/>
      <c r="J57" s="164">
        <f>'Tab1'!H75</f>
        <v>26.995469506408156</v>
      </c>
      <c r="K57" s="146">
        <f>'Tab1'!I75</f>
        <v>24.998965692107799</v>
      </c>
    </row>
    <row r="58" spans="1:14" ht="15.75" thickBot="1" x14ac:dyDescent="0.3">
      <c r="A58" s="562"/>
      <c r="B58" s="292" t="s">
        <v>265</v>
      </c>
      <c r="C58" s="190" t="s">
        <v>182</v>
      </c>
      <c r="D58" s="191">
        <f>'Tab1'!L76</f>
        <v>206</v>
      </c>
      <c r="E58" s="192">
        <f>'Tab1'!M76</f>
        <v>122.6</v>
      </c>
      <c r="F58" s="248">
        <f>'Tab1'!N76</f>
        <v>328.6</v>
      </c>
      <c r="G58" s="363">
        <f>'Tab1'!E76</f>
        <v>11.350057091082574</v>
      </c>
      <c r="H58" s="364">
        <f>'Tab1'!F76</f>
        <v>8.5868113985881909</v>
      </c>
      <c r="I58" s="174"/>
      <c r="J58" s="207">
        <f>'Tab1'!H76</f>
        <v>9.9315716302032513</v>
      </c>
      <c r="K58" s="173">
        <f>'Tab1'!I76</f>
        <v>7.1620053101378298</v>
      </c>
    </row>
    <row r="59" spans="1:14" ht="15.75" thickTop="1" x14ac:dyDescent="0.25">
      <c r="A59" s="560" t="s">
        <v>294</v>
      </c>
      <c r="B59" s="291" t="s">
        <v>263</v>
      </c>
      <c r="C59" s="183" t="s">
        <v>182</v>
      </c>
      <c r="D59" s="189">
        <f>'Tab1'!L77</f>
        <v>696</v>
      </c>
      <c r="E59" s="194">
        <f>'Tab1'!M77</f>
        <v>344.2</v>
      </c>
      <c r="F59" s="249">
        <f>'Tab1'!N77</f>
        <v>1040.2</v>
      </c>
      <c r="G59" s="359">
        <f>'Tab1'!E77</f>
        <v>21.937487061370817</v>
      </c>
      <c r="H59" s="360">
        <f>'Tab1'!F77</f>
        <v>12.0677275847472</v>
      </c>
      <c r="I59" s="206"/>
      <c r="J59" s="205">
        <f>'Tab1'!H77</f>
        <v>14.327811078578735</v>
      </c>
      <c r="K59" s="186">
        <f>'Tab1'!I77</f>
        <v>9.6413847886478408</v>
      </c>
      <c r="M59" s="405"/>
      <c r="N59" s="331"/>
    </row>
    <row r="60" spans="1:14" x14ac:dyDescent="0.25">
      <c r="A60" s="561"/>
      <c r="B60" s="289" t="s">
        <v>264</v>
      </c>
      <c r="C60" s="126" t="s">
        <v>182</v>
      </c>
      <c r="D60" s="149">
        <f>'Tab1'!L78</f>
        <v>309</v>
      </c>
      <c r="E60" s="150">
        <f>'Tab1'!M78</f>
        <v>158.80000000000001</v>
      </c>
      <c r="F60" s="250">
        <f>'Tab1'!N78</f>
        <v>467.8</v>
      </c>
      <c r="G60" s="361">
        <f>'Tab1'!E78</f>
        <v>25.671619601717921</v>
      </c>
      <c r="H60" s="362">
        <f>'Tab1'!F78</f>
        <v>15.2409466695327</v>
      </c>
      <c r="I60" s="165"/>
      <c r="J60" s="164">
        <f>'Tab1'!H78</f>
        <v>17.641674780271</v>
      </c>
      <c r="K60" s="146">
        <f>'Tab1'!I78</f>
        <v>12.3247511866133</v>
      </c>
    </row>
    <row r="61" spans="1:14" ht="15.75" thickBot="1" x14ac:dyDescent="0.3">
      <c r="A61" s="562"/>
      <c r="B61" s="292" t="s">
        <v>265</v>
      </c>
      <c r="C61" s="190" t="s">
        <v>182</v>
      </c>
      <c r="D61" s="191">
        <f>'Tab1'!L79</f>
        <v>387</v>
      </c>
      <c r="E61" s="192">
        <f>'Tab1'!M79</f>
        <v>185.4</v>
      </c>
      <c r="F61" s="248">
        <f>'Tab1'!N79</f>
        <v>572.4</v>
      </c>
      <c r="G61" s="363">
        <f>'Tab1'!E79</f>
        <v>19.115081885714691</v>
      </c>
      <c r="H61" s="364">
        <f>'Tab1'!F79</f>
        <v>9.88651293389694</v>
      </c>
      <c r="I61" s="174"/>
      <c r="J61" s="207">
        <f>'Tab1'!H79</f>
        <v>12.094906936861687</v>
      </c>
      <c r="K61" s="173">
        <f>'Tab1'!I79</f>
        <v>7.7245594454336501</v>
      </c>
    </row>
    <row r="62" spans="1:14" ht="15.75" thickTop="1" x14ac:dyDescent="0.25"/>
    <row r="63" spans="1:14" x14ac:dyDescent="0.25">
      <c r="A63" s="428" t="s">
        <v>427</v>
      </c>
      <c r="B63" s="425"/>
      <c r="C63" s="426"/>
      <c r="D63" s="427"/>
      <c r="E63" s="428"/>
      <c r="F63" s="428"/>
      <c r="G63" s="428"/>
      <c r="H63" s="428"/>
      <c r="I63" s="428"/>
      <c r="J63" s="428"/>
      <c r="K63" s="428"/>
    </row>
    <row r="64" spans="1:14" x14ac:dyDescent="0.25">
      <c r="A64" s="429" t="s">
        <v>334</v>
      </c>
    </row>
  </sheetData>
  <mergeCells count="23">
    <mergeCell ref="G1:K1"/>
    <mergeCell ref="D2:F2"/>
    <mergeCell ref="G2:I2"/>
    <mergeCell ref="J2:K2"/>
    <mergeCell ref="A32:A34"/>
    <mergeCell ref="A6:A8"/>
    <mergeCell ref="A9:A11"/>
    <mergeCell ref="A12:A14"/>
    <mergeCell ref="D1:F1"/>
    <mergeCell ref="A15:A17"/>
    <mergeCell ref="A18:A20"/>
    <mergeCell ref="A21:A23"/>
    <mergeCell ref="A24:A26"/>
    <mergeCell ref="A27:A29"/>
    <mergeCell ref="A53:A55"/>
    <mergeCell ref="A56:A58"/>
    <mergeCell ref="A59:A61"/>
    <mergeCell ref="A35:A37"/>
    <mergeCell ref="A38:A40"/>
    <mergeCell ref="A41:A43"/>
    <mergeCell ref="A44:A46"/>
    <mergeCell ref="A47:A49"/>
    <mergeCell ref="A50:A52"/>
  </mergeCells>
  <hyperlinks>
    <hyperlink ref="M1" location="Sommaire!A1" display="Sommaire"/>
    <hyperlink ref="M5" location="'Meta Santé 1'!A6" display="Métadonnées"/>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E7CE515E-2B1B-46BE-9E72-EAB4CAD208A1}">
            <xm:f>IF('Tab1'!AG24&gt;1.96,TRUE,FALSE)</xm:f>
            <x14:dxf>
              <font>
                <b/>
                <i val="0"/>
                <strike val="0"/>
                <color theme="1"/>
              </font>
              <fill>
                <patternFill patternType="none">
                  <bgColor auto="1"/>
                </patternFill>
              </fill>
            </x14:dxf>
          </x14:cfRule>
          <xm:sqref>G6:H61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62"/>
  <sheetViews>
    <sheetView zoomScale="75" zoomScaleNormal="75" workbookViewId="0">
      <pane ySplit="3" topLeftCell="A46" activePane="bottomLeft" state="frozen"/>
      <selection activeCell="M1" sqref="M1:M1048576"/>
      <selection pane="bottomLeft" activeCell="A59" sqref="A59"/>
    </sheetView>
  </sheetViews>
  <sheetFormatPr baseColWidth="10" defaultRowHeight="15" x14ac:dyDescent="0.25"/>
  <cols>
    <col min="1" max="1" width="28.7109375" style="283" customWidth="1"/>
    <col min="2" max="2" width="14" style="283" bestFit="1" customWidth="1"/>
    <col min="3" max="3" width="13.28515625" style="131" customWidth="1"/>
    <col min="4" max="4" width="13.28515625" style="109" customWidth="1"/>
    <col min="5" max="8" width="11.42578125" style="110"/>
    <col min="9" max="9" width="14.42578125" style="110" customWidth="1"/>
    <col min="10" max="11" width="11.42578125" style="110"/>
    <col min="13" max="13" width="11.42578125" style="402"/>
  </cols>
  <sheetData>
    <row r="1" spans="1:13" s="1" customFormat="1" ht="16.5" thickTop="1" thickBot="1" x14ac:dyDescent="0.3">
      <c r="B1" s="283"/>
      <c r="C1" s="143"/>
      <c r="D1" s="545" t="s">
        <v>246</v>
      </c>
      <c r="E1" s="546"/>
      <c r="F1" s="547"/>
      <c r="G1" s="545" t="s">
        <v>247</v>
      </c>
      <c r="H1" s="546"/>
      <c r="I1" s="546"/>
      <c r="J1" s="546"/>
      <c r="K1" s="547"/>
      <c r="M1" s="400" t="s">
        <v>300</v>
      </c>
    </row>
    <row r="2" spans="1:13" s="1" customFormat="1" ht="16.5" thickTop="1" thickBot="1" x14ac:dyDescent="0.3">
      <c r="B2" s="283"/>
      <c r="C2" s="182"/>
      <c r="D2" s="548" t="s">
        <v>244</v>
      </c>
      <c r="E2" s="549"/>
      <c r="F2" s="550"/>
      <c r="G2" s="548" t="s">
        <v>244</v>
      </c>
      <c r="H2" s="549"/>
      <c r="I2" s="550"/>
      <c r="J2" s="548" t="s">
        <v>261</v>
      </c>
      <c r="K2" s="550"/>
      <c r="M2" s="401"/>
    </row>
    <row r="3" spans="1:13" ht="16.5" thickTop="1" thickBot="1" x14ac:dyDescent="0.3">
      <c r="C3" s="123" t="s">
        <v>179</v>
      </c>
      <c r="D3" s="260" t="s">
        <v>6</v>
      </c>
      <c r="E3" s="261" t="s">
        <v>243</v>
      </c>
      <c r="F3" s="114" t="s">
        <v>245</v>
      </c>
      <c r="G3" s="262" t="s">
        <v>6</v>
      </c>
      <c r="H3" s="276" t="s">
        <v>243</v>
      </c>
      <c r="I3" s="277" t="s">
        <v>245</v>
      </c>
      <c r="J3" s="262" t="s">
        <v>6</v>
      </c>
      <c r="K3" s="263" t="s">
        <v>262</v>
      </c>
    </row>
    <row r="4" spans="1:13" s="1" customFormat="1" ht="21" customHeight="1" thickTop="1" x14ac:dyDescent="0.25">
      <c r="A4" s="122" t="s">
        <v>242</v>
      </c>
      <c r="B4" s="163"/>
      <c r="C4" s="128"/>
      <c r="D4" s="128"/>
      <c r="E4" s="128"/>
      <c r="F4" s="128"/>
      <c r="G4" s="128"/>
      <c r="H4" s="128"/>
      <c r="I4" s="128"/>
      <c r="J4" s="128"/>
      <c r="K4" s="270"/>
      <c r="M4" s="403"/>
    </row>
    <row r="5" spans="1:13" s="1" customFormat="1" ht="15.75" thickBot="1" x14ac:dyDescent="0.3">
      <c r="A5" s="118" t="s">
        <v>29</v>
      </c>
      <c r="B5" s="167"/>
      <c r="C5" s="125"/>
      <c r="D5" s="125"/>
      <c r="E5" s="125"/>
      <c r="F5" s="125"/>
      <c r="G5" s="358"/>
      <c r="H5" s="358"/>
      <c r="I5" s="125"/>
      <c r="J5" s="125"/>
      <c r="K5" s="269"/>
      <c r="M5" s="404" t="s">
        <v>301</v>
      </c>
    </row>
    <row r="6" spans="1:13" s="34" customFormat="1" ht="30.75" thickTop="1" x14ac:dyDescent="0.25">
      <c r="A6" s="563" t="s">
        <v>274</v>
      </c>
      <c r="B6" s="443" t="s">
        <v>268</v>
      </c>
      <c r="C6" s="444">
        <v>43100</v>
      </c>
      <c r="D6" s="445"/>
      <c r="E6" s="311"/>
      <c r="F6" s="312"/>
      <c r="G6" s="446">
        <f>'Tab1'!E80</f>
        <v>7630</v>
      </c>
      <c r="H6" s="369"/>
      <c r="I6" s="313"/>
      <c r="J6" s="447">
        <f>'Tab1'!H80</f>
        <v>6090</v>
      </c>
      <c r="K6" s="314"/>
      <c r="M6" s="402"/>
    </row>
    <row r="7" spans="1:13" s="34" customFormat="1" ht="30" x14ac:dyDescent="0.25">
      <c r="A7" s="564"/>
      <c r="B7" s="462" t="s">
        <v>269</v>
      </c>
      <c r="C7" s="463">
        <v>43100</v>
      </c>
      <c r="D7" s="315"/>
      <c r="E7" s="464">
        <f>'Tab1'!M81</f>
        <v>172741</v>
      </c>
      <c r="F7" s="316"/>
      <c r="G7" s="370"/>
      <c r="H7" s="465">
        <f>'Tab1'!F81</f>
        <v>6550.3048199043797</v>
      </c>
      <c r="I7" s="303"/>
      <c r="J7" s="315"/>
      <c r="K7" s="466">
        <f>'Tab1'!I81</f>
        <v>5498.5706016796003</v>
      </c>
      <c r="M7" s="402"/>
    </row>
    <row r="8" spans="1:13" s="34" customFormat="1" ht="30" x14ac:dyDescent="0.25">
      <c r="A8" s="564"/>
      <c r="B8" s="448" t="s">
        <v>270</v>
      </c>
      <c r="C8" s="449">
        <v>43100</v>
      </c>
      <c r="D8" s="450"/>
      <c r="E8" s="325"/>
      <c r="F8" s="326"/>
      <c r="G8" s="451">
        <f>'Tab1'!E82</f>
        <v>8270</v>
      </c>
      <c r="H8" s="371"/>
      <c r="I8" s="239"/>
      <c r="J8" s="452">
        <f>'Tab1'!H82</f>
        <v>6730</v>
      </c>
      <c r="K8" s="327"/>
      <c r="M8" s="402"/>
    </row>
    <row r="9" spans="1:13" s="34" customFormat="1" ht="30" x14ac:dyDescent="0.25">
      <c r="A9" s="564"/>
      <c r="B9" s="467" t="s">
        <v>271</v>
      </c>
      <c r="C9" s="468">
        <v>43100</v>
      </c>
      <c r="D9" s="241"/>
      <c r="E9" s="469">
        <f>'Tab1'!M83</f>
        <v>91852</v>
      </c>
      <c r="F9" s="255"/>
      <c r="G9" s="372"/>
      <c r="H9" s="470">
        <f>'Tab1'!F83</f>
        <v>7858.6986922855804</v>
      </c>
      <c r="I9" s="240"/>
      <c r="J9" s="241"/>
      <c r="K9" s="471">
        <f>'Tab1'!I83</f>
        <v>6717.79893510901</v>
      </c>
      <c r="M9" s="402"/>
    </row>
    <row r="10" spans="1:13" s="34" customFormat="1" ht="30" x14ac:dyDescent="0.25">
      <c r="A10" s="564"/>
      <c r="B10" s="453" t="s">
        <v>272</v>
      </c>
      <c r="C10" s="454">
        <v>43100</v>
      </c>
      <c r="D10" s="455">
        <f>'Tab1'!L84</f>
        <v>132406</v>
      </c>
      <c r="E10" s="317"/>
      <c r="F10" s="316"/>
      <c r="G10" s="456">
        <f>'Tab1'!E84</f>
        <v>7130</v>
      </c>
      <c r="H10" s="373"/>
      <c r="I10" s="303"/>
      <c r="J10" s="457">
        <f>'Tab1'!H84</f>
        <v>5530</v>
      </c>
      <c r="K10" s="318"/>
      <c r="M10" s="402"/>
    </row>
    <row r="11" spans="1:13" s="34" customFormat="1" ht="30.75" thickBot="1" x14ac:dyDescent="0.3">
      <c r="A11" s="565"/>
      <c r="B11" s="472" t="s">
        <v>273</v>
      </c>
      <c r="C11" s="473">
        <v>43100</v>
      </c>
      <c r="D11" s="321"/>
      <c r="E11" s="474">
        <f>'Tab1'!M85</f>
        <v>80889</v>
      </c>
      <c r="F11" s="322"/>
      <c r="G11" s="374"/>
      <c r="H11" s="475">
        <f>'Tab1'!F85</f>
        <v>5498.4982893713504</v>
      </c>
      <c r="I11" s="323"/>
      <c r="J11" s="321"/>
      <c r="K11" s="476">
        <f>'Tab1'!I85</f>
        <v>4510.4367212560001</v>
      </c>
      <c r="M11" s="402"/>
    </row>
    <row r="12" spans="1:13" s="34" customFormat="1" ht="30.75" thickTop="1" x14ac:dyDescent="0.25">
      <c r="A12" s="563" t="s">
        <v>275</v>
      </c>
      <c r="B12" s="443" t="s">
        <v>268</v>
      </c>
      <c r="C12" s="444">
        <v>43100</v>
      </c>
      <c r="D12" s="445">
        <f>'Tab1'!L86</f>
        <v>5364</v>
      </c>
      <c r="E12" s="311"/>
      <c r="F12" s="312"/>
      <c r="G12" s="446">
        <f>'Tab1'!E86</f>
        <v>109.7</v>
      </c>
      <c r="H12" s="369"/>
      <c r="I12" s="313"/>
      <c r="J12" s="447">
        <f>'Tab1'!H86</f>
        <v>96.8</v>
      </c>
      <c r="K12" s="314"/>
      <c r="M12" s="402"/>
    </row>
    <row r="13" spans="1:13" s="34" customFormat="1" ht="30" x14ac:dyDescent="0.25">
      <c r="A13" s="564"/>
      <c r="B13" s="462" t="s">
        <v>269</v>
      </c>
      <c r="C13" s="463">
        <v>43100</v>
      </c>
      <c r="D13" s="315"/>
      <c r="E13" s="464">
        <f>'Tab1'!M87</f>
        <v>5131</v>
      </c>
      <c r="F13" s="316"/>
      <c r="G13" s="370"/>
      <c r="H13" s="465">
        <f>'Tab1'!F87</f>
        <v>193.77702054480201</v>
      </c>
      <c r="I13" s="303"/>
      <c r="J13" s="315"/>
      <c r="K13" s="466">
        <f>'Tab1'!I87</f>
        <v>165.622984495661</v>
      </c>
      <c r="M13" s="402"/>
    </row>
    <row r="14" spans="1:13" s="34" customFormat="1" ht="30" x14ac:dyDescent="0.25">
      <c r="A14" s="564"/>
      <c r="B14" s="448" t="s">
        <v>270</v>
      </c>
      <c r="C14" s="449">
        <v>43100</v>
      </c>
      <c r="D14" s="450">
        <f>'Tab1'!L88</f>
        <v>3793</v>
      </c>
      <c r="E14" s="325"/>
      <c r="F14" s="326"/>
      <c r="G14" s="451">
        <f>'Tab1'!E88</f>
        <v>165.5</v>
      </c>
      <c r="H14" s="371"/>
      <c r="I14" s="239"/>
      <c r="J14" s="452">
        <f>'Tab1'!H88</f>
        <v>145.69999999999999</v>
      </c>
      <c r="K14" s="327"/>
      <c r="M14" s="402"/>
    </row>
    <row r="15" spans="1:13" s="34" customFormat="1" ht="30" x14ac:dyDescent="0.25">
      <c r="A15" s="564"/>
      <c r="B15" s="467" t="s">
        <v>271</v>
      </c>
      <c r="C15" s="468">
        <v>43100</v>
      </c>
      <c r="D15" s="241"/>
      <c r="E15" s="469">
        <f>'Tab1'!M89</f>
        <v>3960</v>
      </c>
      <c r="F15" s="255"/>
      <c r="G15" s="372"/>
      <c r="H15" s="470">
        <f>'Tab1'!F89</f>
        <v>332.97164950633402</v>
      </c>
      <c r="I15" s="240"/>
      <c r="J15" s="241"/>
      <c r="K15" s="471">
        <f>'Tab1'!I89</f>
        <v>272.84691098844098</v>
      </c>
      <c r="M15" s="402"/>
    </row>
    <row r="16" spans="1:13" s="34" customFormat="1" ht="30" x14ac:dyDescent="0.25">
      <c r="A16" s="564"/>
      <c r="B16" s="453" t="s">
        <v>272</v>
      </c>
      <c r="C16" s="454">
        <v>43100</v>
      </c>
      <c r="D16" s="455">
        <f>'Tab1'!L90</f>
        <v>1571</v>
      </c>
      <c r="E16" s="317"/>
      <c r="F16" s="316"/>
      <c r="G16" s="456">
        <f>'Tab1'!E90</f>
        <v>60</v>
      </c>
      <c r="H16" s="373"/>
      <c r="I16" s="303"/>
      <c r="J16" s="457">
        <f>'Tab1'!H90</f>
        <v>52.1</v>
      </c>
      <c r="K16" s="318"/>
      <c r="M16" s="402"/>
    </row>
    <row r="17" spans="1:13" s="34" customFormat="1" ht="30.75" thickBot="1" x14ac:dyDescent="0.3">
      <c r="A17" s="565"/>
      <c r="B17" s="472" t="s">
        <v>273</v>
      </c>
      <c r="C17" s="473">
        <v>43100</v>
      </c>
      <c r="D17" s="321"/>
      <c r="E17" s="474">
        <f>'Tab1'!M91</f>
        <v>1171</v>
      </c>
      <c r="F17" s="322"/>
      <c r="G17" s="374"/>
      <c r="H17" s="475">
        <f>'Tab1'!F91</f>
        <v>80.524493472143604</v>
      </c>
      <c r="I17" s="323"/>
      <c r="J17" s="321"/>
      <c r="K17" s="476">
        <f>'Tab1'!I91</f>
        <v>76.142893012407697</v>
      </c>
      <c r="M17" s="402"/>
    </row>
    <row r="18" spans="1:13" s="34" customFormat="1" ht="30.75" thickTop="1" x14ac:dyDescent="0.25">
      <c r="A18" s="563" t="s">
        <v>276</v>
      </c>
      <c r="B18" s="443" t="s">
        <v>268</v>
      </c>
      <c r="C18" s="444">
        <v>43100</v>
      </c>
      <c r="D18" s="445">
        <f>'Tab1'!L92</f>
        <v>14230</v>
      </c>
      <c r="E18" s="311"/>
      <c r="F18" s="312"/>
      <c r="G18" s="446">
        <f>'Tab1'!E92</f>
        <v>257.10000000000002</v>
      </c>
      <c r="H18" s="369"/>
      <c r="I18" s="313"/>
      <c r="J18" s="447">
        <f>'Tab1'!H92</f>
        <v>275.89999999999998</v>
      </c>
      <c r="K18" s="314"/>
      <c r="M18" s="402"/>
    </row>
    <row r="19" spans="1:13" s="34" customFormat="1" ht="30" x14ac:dyDescent="0.25">
      <c r="A19" s="564"/>
      <c r="B19" s="462" t="s">
        <v>269</v>
      </c>
      <c r="C19" s="463">
        <v>43100</v>
      </c>
      <c r="D19" s="315"/>
      <c r="E19" s="464">
        <f>'Tab1'!M93</f>
        <v>11015</v>
      </c>
      <c r="F19" s="316"/>
      <c r="G19" s="370"/>
      <c r="H19" s="465">
        <f>'Tab1'!F93</f>
        <v>414.87826425557603</v>
      </c>
      <c r="I19" s="303"/>
      <c r="J19" s="315"/>
      <c r="K19" s="466">
        <f>'Tab1'!I93</f>
        <v>391.52583085372697</v>
      </c>
      <c r="M19" s="402"/>
    </row>
    <row r="20" spans="1:13" s="34" customFormat="1" ht="30" x14ac:dyDescent="0.25">
      <c r="A20" s="564"/>
      <c r="B20" s="448" t="s">
        <v>270</v>
      </c>
      <c r="C20" s="449">
        <v>43100</v>
      </c>
      <c r="D20" s="450">
        <f>'Tab1'!L94</f>
        <v>7601</v>
      </c>
      <c r="E20" s="325"/>
      <c r="F20" s="326"/>
      <c r="G20" s="451">
        <f>'Tab1'!E94</f>
        <v>310.8</v>
      </c>
      <c r="H20" s="371"/>
      <c r="I20" s="239"/>
      <c r="J20" s="452">
        <f>'Tab1'!H94</f>
        <v>332.7</v>
      </c>
      <c r="K20" s="327"/>
      <c r="M20" s="402"/>
    </row>
    <row r="21" spans="1:13" s="34" customFormat="1" ht="30" x14ac:dyDescent="0.25">
      <c r="A21" s="564"/>
      <c r="B21" s="467" t="s">
        <v>271</v>
      </c>
      <c r="C21" s="468">
        <v>43100</v>
      </c>
      <c r="D21" s="241"/>
      <c r="E21" s="469">
        <f>'Tab1'!M95</f>
        <v>5839</v>
      </c>
      <c r="F21" s="255"/>
      <c r="G21" s="372"/>
      <c r="H21" s="470">
        <f>'Tab1'!F95</f>
        <v>528.310675350466</v>
      </c>
      <c r="I21" s="240"/>
      <c r="J21" s="241"/>
      <c r="K21" s="471">
        <f>'Tab1'!I95</f>
        <v>471.00700450387598</v>
      </c>
      <c r="M21" s="402"/>
    </row>
    <row r="22" spans="1:13" s="34" customFormat="1" ht="30" x14ac:dyDescent="0.25">
      <c r="A22" s="564"/>
      <c r="B22" s="453" t="s">
        <v>272</v>
      </c>
      <c r="C22" s="454">
        <v>43100</v>
      </c>
      <c r="D22" s="455">
        <f>'Tab1'!L96</f>
        <v>6629</v>
      </c>
      <c r="E22" s="317"/>
      <c r="F22" s="316"/>
      <c r="G22" s="456">
        <f>'Tab1'!E96</f>
        <v>214.9</v>
      </c>
      <c r="H22" s="373"/>
      <c r="I22" s="303"/>
      <c r="J22" s="457">
        <f>'Tab1'!H96</f>
        <v>229.1</v>
      </c>
      <c r="K22" s="318"/>
      <c r="M22" s="402"/>
    </row>
    <row r="23" spans="1:13" s="34" customFormat="1" ht="30.75" thickBot="1" x14ac:dyDescent="0.3">
      <c r="A23" s="565"/>
      <c r="B23" s="472" t="s">
        <v>273</v>
      </c>
      <c r="C23" s="473">
        <v>43100</v>
      </c>
      <c r="D23" s="321"/>
      <c r="E23" s="474">
        <f>'Tab1'!M97</f>
        <v>5176</v>
      </c>
      <c r="F23" s="322"/>
      <c r="G23" s="374"/>
      <c r="H23" s="475">
        <f>'Tab1'!F97</f>
        <v>335.64391437817301</v>
      </c>
      <c r="I23" s="323"/>
      <c r="J23" s="321"/>
      <c r="K23" s="476">
        <f>'Tab1'!I97</f>
        <v>334.30870160180899</v>
      </c>
      <c r="M23" s="402"/>
    </row>
    <row r="24" spans="1:13" s="34" customFormat="1" ht="30.75" thickTop="1" x14ac:dyDescent="0.25">
      <c r="A24" s="563" t="s">
        <v>277</v>
      </c>
      <c r="B24" s="443" t="s">
        <v>268</v>
      </c>
      <c r="C24" s="444">
        <v>43100</v>
      </c>
      <c r="D24" s="445">
        <f>'Tab1'!L98</f>
        <v>940</v>
      </c>
      <c r="E24" s="311"/>
      <c r="F24" s="312"/>
      <c r="G24" s="446">
        <f>'Tab1'!E98</f>
        <v>18.600000000000001</v>
      </c>
      <c r="H24" s="369"/>
      <c r="I24" s="313"/>
      <c r="J24" s="447">
        <f>'Tab1'!H98</f>
        <v>15</v>
      </c>
      <c r="K24" s="314"/>
      <c r="M24" s="402"/>
    </row>
    <row r="25" spans="1:13" s="34" customFormat="1" ht="30" x14ac:dyDescent="0.25">
      <c r="A25" s="564"/>
      <c r="B25" s="462" t="s">
        <v>269</v>
      </c>
      <c r="C25" s="463">
        <v>43100</v>
      </c>
      <c r="D25" s="315"/>
      <c r="E25" s="464">
        <f>'Tab1'!M99</f>
        <v>774</v>
      </c>
      <c r="F25" s="316"/>
      <c r="G25" s="370"/>
      <c r="H25" s="465">
        <f>'Tab1'!F99</f>
        <v>29.760337659316502</v>
      </c>
      <c r="I25" s="303"/>
      <c r="J25" s="315"/>
      <c r="K25" s="466">
        <f>'Tab1'!I99</f>
        <v>28.8836523666576</v>
      </c>
      <c r="M25" s="402"/>
    </row>
    <row r="26" spans="1:13" s="34" customFormat="1" ht="30" x14ac:dyDescent="0.25">
      <c r="A26" s="564"/>
      <c r="B26" s="448" t="s">
        <v>270</v>
      </c>
      <c r="C26" s="449">
        <v>43100</v>
      </c>
      <c r="D26" s="450">
        <f>'Tab1'!L100</f>
        <v>687</v>
      </c>
      <c r="E26" s="325"/>
      <c r="F26" s="326"/>
      <c r="G26" s="451">
        <f>'Tab1'!E100</f>
        <v>29.1</v>
      </c>
      <c r="H26" s="371"/>
      <c r="I26" s="239"/>
      <c r="J26" s="452">
        <f>'Tab1'!H100</f>
        <v>22.2</v>
      </c>
      <c r="K26" s="327"/>
      <c r="M26" s="402"/>
    </row>
    <row r="27" spans="1:13" s="34" customFormat="1" ht="30" x14ac:dyDescent="0.25">
      <c r="A27" s="564"/>
      <c r="B27" s="467" t="s">
        <v>271</v>
      </c>
      <c r="C27" s="468">
        <v>43100</v>
      </c>
      <c r="D27" s="241"/>
      <c r="E27" s="469">
        <f>'Tab1'!M101</f>
        <v>543</v>
      </c>
      <c r="F27" s="255"/>
      <c r="G27" s="372"/>
      <c r="H27" s="470">
        <f>'Tab1'!F101</f>
        <v>47.504523940859599</v>
      </c>
      <c r="I27" s="240"/>
      <c r="J27" s="241"/>
      <c r="K27" s="471">
        <f>'Tab1'!I101</f>
        <v>46.330694548818499</v>
      </c>
      <c r="M27" s="402"/>
    </row>
    <row r="28" spans="1:13" s="34" customFormat="1" ht="30" x14ac:dyDescent="0.25">
      <c r="A28" s="564"/>
      <c r="B28" s="453" t="s">
        <v>272</v>
      </c>
      <c r="C28" s="454">
        <v>43100</v>
      </c>
      <c r="D28" s="455">
        <f>'Tab1'!L102</f>
        <v>253</v>
      </c>
      <c r="E28" s="317"/>
      <c r="F28" s="316"/>
      <c r="G28" s="456">
        <f>'Tab1'!E102</f>
        <v>9.5</v>
      </c>
      <c r="H28" s="373"/>
      <c r="I28" s="303"/>
      <c r="J28" s="457">
        <f>'Tab1'!H102</f>
        <v>8.4</v>
      </c>
      <c r="K28" s="318"/>
      <c r="M28" s="402"/>
    </row>
    <row r="29" spans="1:13" s="34" customFormat="1" ht="30.75" thickBot="1" x14ac:dyDescent="0.3">
      <c r="A29" s="565"/>
      <c r="B29" s="472" t="s">
        <v>273</v>
      </c>
      <c r="C29" s="473">
        <v>43100</v>
      </c>
      <c r="D29" s="321"/>
      <c r="E29" s="474">
        <f>'Tab1'!M103</f>
        <v>231</v>
      </c>
      <c r="F29" s="322"/>
      <c r="G29" s="374"/>
      <c r="H29" s="475">
        <f>'Tab1'!F103</f>
        <v>15.943988492215</v>
      </c>
      <c r="I29" s="323"/>
      <c r="J29" s="321"/>
      <c r="K29" s="476">
        <f>'Tab1'!I103</f>
        <v>14.8385347369397</v>
      </c>
      <c r="M29" s="402"/>
    </row>
    <row r="30" spans="1:13" s="34" customFormat="1" ht="30.75" thickTop="1" x14ac:dyDescent="0.25">
      <c r="A30" s="563" t="s">
        <v>278</v>
      </c>
      <c r="B30" s="443" t="s">
        <v>268</v>
      </c>
      <c r="C30" s="444">
        <v>43100</v>
      </c>
      <c r="D30" s="445">
        <f>'Tab1'!L104</f>
        <v>979</v>
      </c>
      <c r="E30" s="311"/>
      <c r="F30" s="312"/>
      <c r="G30" s="446">
        <f>'Tab1'!E104</f>
        <v>19.5</v>
      </c>
      <c r="H30" s="369"/>
      <c r="I30" s="313"/>
      <c r="J30" s="447">
        <f>'Tab1'!H104</f>
        <v>19.399999999999999</v>
      </c>
      <c r="K30" s="314"/>
      <c r="M30" s="402"/>
    </row>
    <row r="31" spans="1:13" s="34" customFormat="1" ht="30" x14ac:dyDescent="0.25">
      <c r="A31" s="564"/>
      <c r="B31" s="462" t="s">
        <v>269</v>
      </c>
      <c r="C31" s="463">
        <v>43100</v>
      </c>
      <c r="D31" s="315"/>
      <c r="E31" s="464">
        <f>'Tab1'!M105</f>
        <v>895</v>
      </c>
      <c r="F31" s="316"/>
      <c r="G31" s="370"/>
      <c r="H31" s="465">
        <f>'Tab1'!F105</f>
        <v>34.486908310450701</v>
      </c>
      <c r="I31" s="303"/>
      <c r="J31" s="315"/>
      <c r="K31" s="466">
        <f>'Tab1'!I105</f>
        <v>38.404949128724702</v>
      </c>
      <c r="M31" s="402"/>
    </row>
    <row r="32" spans="1:13" s="34" customFormat="1" ht="30" x14ac:dyDescent="0.25">
      <c r="A32" s="564"/>
      <c r="B32" s="448" t="s">
        <v>270</v>
      </c>
      <c r="C32" s="449">
        <v>43100</v>
      </c>
      <c r="D32" s="450">
        <f>'Tab1'!L106</f>
        <v>498</v>
      </c>
      <c r="E32" s="325"/>
      <c r="F32" s="326"/>
      <c r="G32" s="451">
        <f>'Tab1'!E106</f>
        <v>21.4</v>
      </c>
      <c r="H32" s="371"/>
      <c r="I32" s="239"/>
      <c r="J32" s="452">
        <f>'Tab1'!H106</f>
        <v>20.6</v>
      </c>
      <c r="K32" s="327"/>
      <c r="M32" s="402"/>
    </row>
    <row r="33" spans="1:13" s="34" customFormat="1" ht="30" x14ac:dyDescent="0.25">
      <c r="A33" s="564"/>
      <c r="B33" s="467" t="s">
        <v>271</v>
      </c>
      <c r="C33" s="468">
        <v>43100</v>
      </c>
      <c r="D33" s="241"/>
      <c r="E33" s="469">
        <f>'Tab1'!M107</f>
        <v>461</v>
      </c>
      <c r="F33" s="255"/>
      <c r="G33" s="372"/>
      <c r="H33" s="470">
        <f>'Tab1'!F107</f>
        <v>40.425413214738299</v>
      </c>
      <c r="I33" s="240"/>
      <c r="J33" s="241"/>
      <c r="K33" s="471">
        <f>'Tab1'!I107</f>
        <v>42.540430998751603</v>
      </c>
      <c r="M33" s="402"/>
    </row>
    <row r="34" spans="1:13" s="34" customFormat="1" ht="30" x14ac:dyDescent="0.25">
      <c r="A34" s="564"/>
      <c r="B34" s="453" t="s">
        <v>272</v>
      </c>
      <c r="C34" s="454">
        <v>43100</v>
      </c>
      <c r="D34" s="455">
        <f>'Tab1'!L108</f>
        <v>481</v>
      </c>
      <c r="E34" s="317"/>
      <c r="F34" s="316"/>
      <c r="G34" s="456">
        <f>'Tab1'!E108</f>
        <v>18</v>
      </c>
      <c r="H34" s="373"/>
      <c r="I34" s="303"/>
      <c r="J34" s="457">
        <f>'Tab1'!H108</f>
        <v>18.399999999999999</v>
      </c>
      <c r="K34" s="318"/>
      <c r="M34" s="402"/>
    </row>
    <row r="35" spans="1:13" s="34" customFormat="1" ht="30.75" thickBot="1" x14ac:dyDescent="0.3">
      <c r="A35" s="565"/>
      <c r="B35" s="472" t="s">
        <v>273</v>
      </c>
      <c r="C35" s="473">
        <v>43100</v>
      </c>
      <c r="D35" s="321"/>
      <c r="E35" s="474">
        <f>'Tab1'!M109</f>
        <v>434</v>
      </c>
      <c r="F35" s="322"/>
      <c r="G35" s="374"/>
      <c r="H35" s="475">
        <f>'Tab1'!F109</f>
        <v>29.755937459554701</v>
      </c>
      <c r="I35" s="323"/>
      <c r="J35" s="321"/>
      <c r="K35" s="476">
        <f>'Tab1'!I109</f>
        <v>35.089853496260403</v>
      </c>
      <c r="M35" s="402"/>
    </row>
    <row r="36" spans="1:13" s="34" customFormat="1" ht="30.75" thickTop="1" x14ac:dyDescent="0.25">
      <c r="A36" s="563" t="s">
        <v>279</v>
      </c>
      <c r="B36" s="443" t="s">
        <v>268</v>
      </c>
      <c r="C36" s="444">
        <v>43100</v>
      </c>
      <c r="D36" s="445">
        <f>'Tab1'!L110</f>
        <v>7268</v>
      </c>
      <c r="E36" s="311"/>
      <c r="F36" s="312"/>
      <c r="G36" s="446">
        <f>'Tab1'!E110</f>
        <v>141.5</v>
      </c>
      <c r="H36" s="369"/>
      <c r="I36" s="313"/>
      <c r="J36" s="447">
        <f>'Tab1'!H110</f>
        <v>123.6</v>
      </c>
      <c r="K36" s="314"/>
      <c r="M36" s="402"/>
    </row>
    <row r="37" spans="1:13" s="34" customFormat="1" ht="30" x14ac:dyDescent="0.25">
      <c r="A37" s="564"/>
      <c r="B37" s="462" t="s">
        <v>269</v>
      </c>
      <c r="C37" s="463">
        <v>43100</v>
      </c>
      <c r="D37" s="315"/>
      <c r="E37" s="464">
        <f>'Tab1'!M111</f>
        <v>5303</v>
      </c>
      <c r="F37" s="316"/>
      <c r="G37" s="370"/>
      <c r="H37" s="465">
        <f>'Tab1'!F111</f>
        <v>202.53788069433301</v>
      </c>
      <c r="I37" s="303"/>
      <c r="J37" s="315"/>
      <c r="K37" s="466">
        <f>'Tab1'!I111</f>
        <v>174.80471911046999</v>
      </c>
      <c r="M37" s="402"/>
    </row>
    <row r="38" spans="1:13" s="34" customFormat="1" ht="30" x14ac:dyDescent="0.25">
      <c r="A38" s="564"/>
      <c r="B38" s="448" t="s">
        <v>270</v>
      </c>
      <c r="C38" s="449">
        <v>43100</v>
      </c>
      <c r="D38" s="450">
        <f>'Tab1'!L112</f>
        <v>4247</v>
      </c>
      <c r="E38" s="325"/>
      <c r="F38" s="326"/>
      <c r="G38" s="451">
        <f>'Tab1'!E112</f>
        <v>176.4</v>
      </c>
      <c r="H38" s="371"/>
      <c r="I38" s="239"/>
      <c r="J38" s="452">
        <f>'Tab1'!H112</f>
        <v>155.9</v>
      </c>
      <c r="K38" s="327"/>
      <c r="M38" s="402"/>
    </row>
    <row r="39" spans="1:13" s="34" customFormat="1" ht="30" x14ac:dyDescent="0.25">
      <c r="A39" s="564"/>
      <c r="B39" s="467" t="s">
        <v>271</v>
      </c>
      <c r="C39" s="468">
        <v>43100</v>
      </c>
      <c r="D39" s="241"/>
      <c r="E39" s="469">
        <f>'Tab1'!M113</f>
        <v>3606</v>
      </c>
      <c r="F39" s="255"/>
      <c r="G39" s="372"/>
      <c r="H39" s="470">
        <f>'Tab1'!F113</f>
        <v>310.30224094509902</v>
      </c>
      <c r="I39" s="240"/>
      <c r="J39" s="241"/>
      <c r="K39" s="471">
        <f>'Tab1'!I113</f>
        <v>246.24907570214</v>
      </c>
      <c r="M39" s="402"/>
    </row>
    <row r="40" spans="1:13" s="34" customFormat="1" ht="30" x14ac:dyDescent="0.25">
      <c r="A40" s="564"/>
      <c r="B40" s="453" t="s">
        <v>272</v>
      </c>
      <c r="C40" s="454">
        <v>43100</v>
      </c>
      <c r="D40" s="455">
        <f>'Tab1'!L114</f>
        <v>3021</v>
      </c>
      <c r="E40" s="317"/>
      <c r="F40" s="316"/>
      <c r="G40" s="456">
        <f>'Tab1'!E114</f>
        <v>113.9</v>
      </c>
      <c r="H40" s="373"/>
      <c r="I40" s="303"/>
      <c r="J40" s="457">
        <f>'Tab1'!H114</f>
        <v>97.2</v>
      </c>
      <c r="K40" s="318"/>
      <c r="M40" s="402"/>
    </row>
    <row r="41" spans="1:13" s="34" customFormat="1" ht="30.75" thickBot="1" x14ac:dyDescent="0.3">
      <c r="A41" s="565"/>
      <c r="B41" s="472" t="s">
        <v>273</v>
      </c>
      <c r="C41" s="473">
        <v>43100</v>
      </c>
      <c r="D41" s="321"/>
      <c r="E41" s="474">
        <f>'Tab1'!M115</f>
        <v>1697</v>
      </c>
      <c r="F41" s="322"/>
      <c r="G41" s="374"/>
      <c r="H41" s="475">
        <f>'Tab1'!F115</f>
        <v>118.712715483517</v>
      </c>
      <c r="I41" s="323"/>
      <c r="J41" s="321"/>
      <c r="K41" s="476">
        <f>'Tab1'!I115</f>
        <v>117.604922367439</v>
      </c>
      <c r="M41" s="402"/>
    </row>
    <row r="42" spans="1:13" s="34" customFormat="1" ht="30.75" thickTop="1" x14ac:dyDescent="0.25">
      <c r="A42" s="563" t="s">
        <v>280</v>
      </c>
      <c r="B42" s="443" t="s">
        <v>272</v>
      </c>
      <c r="C42" s="444">
        <v>43100</v>
      </c>
      <c r="D42" s="445">
        <f>'Tab1'!L116</f>
        <v>27956</v>
      </c>
      <c r="E42" s="311"/>
      <c r="F42" s="312"/>
      <c r="G42" s="446">
        <f>'Tab1'!E116</f>
        <v>1100.8</v>
      </c>
      <c r="H42" s="369"/>
      <c r="I42" s="313"/>
      <c r="J42" s="447">
        <f>'Tab1'!H116</f>
        <v>1080.9000000000001</v>
      </c>
      <c r="K42" s="314"/>
      <c r="M42" s="402"/>
    </row>
    <row r="43" spans="1:13" s="34" customFormat="1" ht="30.75" thickBot="1" x14ac:dyDescent="0.3">
      <c r="A43" s="565"/>
      <c r="B43" s="472" t="s">
        <v>273</v>
      </c>
      <c r="C43" s="473">
        <v>43100</v>
      </c>
      <c r="D43" s="321"/>
      <c r="E43" s="474">
        <f>'Tab1'!M117</f>
        <v>28726</v>
      </c>
      <c r="F43" s="322"/>
      <c r="G43" s="374"/>
      <c r="H43" s="475">
        <f>'Tab1'!F117</f>
        <v>2004.50709188569</v>
      </c>
      <c r="I43" s="323"/>
      <c r="J43" s="321"/>
      <c r="K43" s="476">
        <f>'Tab1'!I117</f>
        <v>1979.06237502419</v>
      </c>
      <c r="M43" s="402"/>
    </row>
    <row r="44" spans="1:13" s="34" customFormat="1" ht="30.75" thickTop="1" x14ac:dyDescent="0.25">
      <c r="A44" s="563" t="s">
        <v>281</v>
      </c>
      <c r="B44" s="443" t="s">
        <v>270</v>
      </c>
      <c r="C44" s="444">
        <v>43100</v>
      </c>
      <c r="D44" s="445">
        <f>'Tab1'!L118</f>
        <v>19082</v>
      </c>
      <c r="E44" s="311"/>
      <c r="F44" s="312"/>
      <c r="G44" s="446">
        <f>'Tab1'!E118</f>
        <v>752</v>
      </c>
      <c r="H44" s="369"/>
      <c r="I44" s="313"/>
      <c r="J44" s="447">
        <f>'Tab1'!H118</f>
        <v>818.1</v>
      </c>
      <c r="K44" s="314"/>
      <c r="M44" s="402"/>
    </row>
    <row r="45" spans="1:13" s="34" customFormat="1" ht="30.75" thickBot="1" x14ac:dyDescent="0.3">
      <c r="A45" s="565"/>
      <c r="B45" s="472" t="s">
        <v>271</v>
      </c>
      <c r="C45" s="473">
        <v>43100</v>
      </c>
      <c r="D45" s="321"/>
      <c r="E45" s="474">
        <f>'Tab1'!M119</f>
        <v>18280</v>
      </c>
      <c r="F45" s="322"/>
      <c r="G45" s="374"/>
      <c r="H45" s="475">
        <f>'Tab1'!F119</f>
        <v>1696.31797503183</v>
      </c>
      <c r="I45" s="323"/>
      <c r="J45" s="321"/>
      <c r="K45" s="476">
        <f>'Tab1'!I119</f>
        <v>1684.89689229074</v>
      </c>
      <c r="M45" s="402"/>
    </row>
    <row r="46" spans="1:13" s="34" customFormat="1" ht="30.75" thickTop="1" x14ac:dyDescent="0.25">
      <c r="A46" s="563" t="s">
        <v>282</v>
      </c>
      <c r="B46" s="443" t="s">
        <v>268</v>
      </c>
      <c r="C46" s="444">
        <v>43100</v>
      </c>
      <c r="D46" s="330"/>
      <c r="E46" s="311"/>
      <c r="F46" s="312"/>
      <c r="G46" s="375"/>
      <c r="H46" s="369"/>
      <c r="I46" s="313"/>
      <c r="J46" s="330"/>
      <c r="K46" s="314"/>
      <c r="M46" s="402"/>
    </row>
    <row r="47" spans="1:13" s="34" customFormat="1" ht="30" x14ac:dyDescent="0.25">
      <c r="A47" s="564"/>
      <c r="B47" s="462" t="s">
        <v>269</v>
      </c>
      <c r="C47" s="463">
        <v>43100</v>
      </c>
      <c r="D47" s="315"/>
      <c r="E47" s="464">
        <f>'Tab1'!M121</f>
        <v>12066</v>
      </c>
      <c r="F47" s="316"/>
      <c r="G47" s="370"/>
      <c r="H47" s="465">
        <f>'Tab1'!F121</f>
        <v>433.38422249760299</v>
      </c>
      <c r="I47" s="303"/>
      <c r="J47" s="315"/>
      <c r="K47" s="466">
        <f>'Tab1'!I121</f>
        <v>475.79861223616001</v>
      </c>
      <c r="M47" s="402"/>
    </row>
    <row r="48" spans="1:13" s="34" customFormat="1" ht="30" x14ac:dyDescent="0.25">
      <c r="A48" s="564"/>
      <c r="B48" s="448" t="s">
        <v>270</v>
      </c>
      <c r="C48" s="449">
        <v>43100</v>
      </c>
      <c r="D48" s="324"/>
      <c r="E48" s="325"/>
      <c r="F48" s="326"/>
      <c r="G48" s="376"/>
      <c r="H48" s="371"/>
      <c r="I48" s="239"/>
      <c r="J48" s="324"/>
      <c r="K48" s="327"/>
      <c r="M48" s="402"/>
    </row>
    <row r="49" spans="1:13" s="34" customFormat="1" ht="30" x14ac:dyDescent="0.25">
      <c r="A49" s="564"/>
      <c r="B49" s="467" t="s">
        <v>271</v>
      </c>
      <c r="C49" s="468">
        <v>43100</v>
      </c>
      <c r="D49" s="241"/>
      <c r="E49" s="469">
        <f>'Tab1'!M123</f>
        <v>5752</v>
      </c>
      <c r="F49" s="255"/>
      <c r="G49" s="372"/>
      <c r="H49" s="470">
        <f>'Tab1'!F123</f>
        <v>524.56421764856998</v>
      </c>
      <c r="I49" s="240"/>
      <c r="J49" s="241"/>
      <c r="K49" s="471">
        <f>'Tab1'!I123</f>
        <v>564.58753373784498</v>
      </c>
      <c r="M49" s="402"/>
    </row>
    <row r="50" spans="1:13" s="34" customFormat="1" ht="30" x14ac:dyDescent="0.25">
      <c r="A50" s="564"/>
      <c r="B50" s="453" t="s">
        <v>272</v>
      </c>
      <c r="C50" s="454">
        <v>43100</v>
      </c>
      <c r="D50" s="315"/>
      <c r="E50" s="317"/>
      <c r="F50" s="316"/>
      <c r="G50" s="370"/>
      <c r="H50" s="373"/>
      <c r="I50" s="303"/>
      <c r="J50" s="315"/>
      <c r="K50" s="318"/>
      <c r="M50" s="402"/>
    </row>
    <row r="51" spans="1:13" s="34" customFormat="1" ht="30.75" thickBot="1" x14ac:dyDescent="0.3">
      <c r="A51" s="565"/>
      <c r="B51" s="472" t="s">
        <v>273</v>
      </c>
      <c r="C51" s="473">
        <v>43100</v>
      </c>
      <c r="D51" s="321"/>
      <c r="E51" s="474">
        <f>'Tab1'!M125</f>
        <v>6314</v>
      </c>
      <c r="F51" s="322"/>
      <c r="G51" s="374"/>
      <c r="H51" s="475">
        <f>'Tab1'!F125</f>
        <v>358.977282182458</v>
      </c>
      <c r="I51" s="323"/>
      <c r="J51" s="321"/>
      <c r="K51" s="476">
        <f>'Tab1'!I125</f>
        <v>402.92600083678502</v>
      </c>
      <c r="M51" s="402"/>
    </row>
    <row r="52" spans="1:13" s="34" customFormat="1" ht="30.75" thickTop="1" x14ac:dyDescent="0.25">
      <c r="A52" s="563" t="s">
        <v>283</v>
      </c>
      <c r="B52" s="443" t="s">
        <v>268</v>
      </c>
      <c r="C52" s="444">
        <v>43100</v>
      </c>
      <c r="D52" s="330"/>
      <c r="E52" s="311"/>
      <c r="F52" s="312"/>
      <c r="G52" s="375"/>
      <c r="H52" s="369"/>
      <c r="I52" s="313"/>
      <c r="J52" s="330"/>
      <c r="K52" s="314"/>
      <c r="M52" s="402"/>
    </row>
    <row r="53" spans="1:13" s="34" customFormat="1" ht="30" x14ac:dyDescent="0.25">
      <c r="A53" s="564"/>
      <c r="B53" s="462" t="s">
        <v>269</v>
      </c>
      <c r="C53" s="463">
        <v>43100</v>
      </c>
      <c r="D53" s="315"/>
      <c r="E53" s="464">
        <f>'Tab1'!M127</f>
        <v>4168</v>
      </c>
      <c r="F53" s="316"/>
      <c r="G53" s="370"/>
      <c r="H53" s="465">
        <f>'Tab1'!F127</f>
        <v>156.39090525724501</v>
      </c>
      <c r="I53" s="303"/>
      <c r="J53" s="315"/>
      <c r="K53" s="466">
        <f>'Tab1'!I127</f>
        <v>203.727963462806</v>
      </c>
      <c r="M53" s="402"/>
    </row>
    <row r="54" spans="1:13" s="34" customFormat="1" ht="30" x14ac:dyDescent="0.25">
      <c r="A54" s="564"/>
      <c r="B54" s="448" t="s">
        <v>270</v>
      </c>
      <c r="C54" s="449">
        <v>43100</v>
      </c>
      <c r="D54" s="324"/>
      <c r="E54" s="325"/>
      <c r="F54" s="326"/>
      <c r="G54" s="376"/>
      <c r="H54" s="371"/>
      <c r="I54" s="239"/>
      <c r="J54" s="324"/>
      <c r="K54" s="327"/>
      <c r="M54" s="402"/>
    </row>
    <row r="55" spans="1:13" s="34" customFormat="1" ht="30" x14ac:dyDescent="0.25">
      <c r="A55" s="564"/>
      <c r="B55" s="467" t="s">
        <v>271</v>
      </c>
      <c r="C55" s="468">
        <v>43100</v>
      </c>
      <c r="D55" s="241"/>
      <c r="E55" s="469">
        <f>'Tab1'!M129</f>
        <v>2674</v>
      </c>
      <c r="F55" s="255"/>
      <c r="G55" s="372"/>
      <c r="H55" s="470">
        <f>'Tab1'!F129</f>
        <v>232.823345514534</v>
      </c>
      <c r="I55" s="240"/>
      <c r="J55" s="241"/>
      <c r="K55" s="471">
        <f>'Tab1'!I129</f>
        <v>284.90257813129801</v>
      </c>
      <c r="M55" s="402"/>
    </row>
    <row r="56" spans="1:13" s="34" customFormat="1" ht="30" x14ac:dyDescent="0.25">
      <c r="A56" s="564"/>
      <c r="B56" s="453" t="s">
        <v>272</v>
      </c>
      <c r="C56" s="454">
        <v>43100</v>
      </c>
      <c r="D56" s="319"/>
      <c r="E56" s="320"/>
      <c r="F56" s="316"/>
      <c r="G56" s="370"/>
      <c r="H56" s="373"/>
      <c r="I56" s="303"/>
      <c r="J56" s="315"/>
      <c r="K56" s="318"/>
      <c r="M56" s="402"/>
    </row>
    <row r="57" spans="1:13" s="34" customFormat="1" ht="30.75" thickBot="1" x14ac:dyDescent="0.3">
      <c r="A57" s="565"/>
      <c r="B57" s="472" t="s">
        <v>273</v>
      </c>
      <c r="C57" s="473">
        <v>43100</v>
      </c>
      <c r="D57" s="321"/>
      <c r="E57" s="474">
        <f>'Tab1'!M131</f>
        <v>1494</v>
      </c>
      <c r="F57" s="322"/>
      <c r="G57" s="374"/>
      <c r="H57" s="475">
        <f>'Tab1'!F131</f>
        <v>100.505712997367</v>
      </c>
      <c r="I57" s="323"/>
      <c r="J57" s="321"/>
      <c r="K57" s="476">
        <f>'Tab1'!I131</f>
        <v>143.15723785366001</v>
      </c>
      <c r="M57" s="402"/>
    </row>
    <row r="58" spans="1:13" ht="15.75" thickTop="1" x14ac:dyDescent="0.25"/>
    <row r="59" spans="1:13" x14ac:dyDescent="0.25">
      <c r="A59" s="428" t="s">
        <v>427</v>
      </c>
      <c r="B59" s="425"/>
      <c r="C59" s="426"/>
      <c r="D59" s="427"/>
      <c r="E59" s="428"/>
      <c r="F59" s="428"/>
      <c r="G59" s="428"/>
      <c r="H59" s="428"/>
      <c r="I59" s="428"/>
      <c r="J59" s="428"/>
      <c r="K59" s="428"/>
    </row>
    <row r="60" spans="1:13" x14ac:dyDescent="0.25">
      <c r="A60" s="458" t="s">
        <v>332</v>
      </c>
      <c r="B60" s="459"/>
      <c r="C60" s="460"/>
      <c r="D60" s="461"/>
      <c r="E60" s="458"/>
      <c r="F60" s="458"/>
      <c r="G60" s="458"/>
      <c r="H60" s="458"/>
      <c r="I60" s="458"/>
      <c r="J60" s="458"/>
      <c r="K60" s="458"/>
    </row>
    <row r="61" spans="1:13" x14ac:dyDescent="0.25">
      <c r="A61" s="477" t="s">
        <v>333</v>
      </c>
      <c r="B61" s="478"/>
      <c r="C61" s="479"/>
      <c r="D61" s="480"/>
      <c r="E61" s="477"/>
      <c r="F61" s="477"/>
      <c r="G61" s="477"/>
      <c r="H61" s="477"/>
      <c r="I61" s="477"/>
      <c r="J61" s="477"/>
      <c r="K61" s="477"/>
    </row>
    <row r="62" spans="1:13" x14ac:dyDescent="0.25">
      <c r="A62" s="429" t="s">
        <v>334</v>
      </c>
    </row>
  </sheetData>
  <mergeCells count="15">
    <mergeCell ref="A6:A11"/>
    <mergeCell ref="A12:A17"/>
    <mergeCell ref="A18:A23"/>
    <mergeCell ref="D1:F1"/>
    <mergeCell ref="G1:K1"/>
    <mergeCell ref="D2:F2"/>
    <mergeCell ref="G2:I2"/>
    <mergeCell ref="J2:K2"/>
    <mergeCell ref="A52:A57"/>
    <mergeCell ref="A24:A29"/>
    <mergeCell ref="A30:A35"/>
    <mergeCell ref="A36:A41"/>
    <mergeCell ref="A42:A43"/>
    <mergeCell ref="A44:A45"/>
    <mergeCell ref="A46:A51"/>
  </mergeCells>
  <hyperlinks>
    <hyperlink ref="M1" location="Sommaire!A1" display="Sommaire"/>
    <hyperlink ref="M5" location="'Méta Santé 2'!A6" display="Métadonnées"/>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BEDB8CF2-D321-44CE-8E1C-3B6211343BE0}">
            <xm:f>IF('Tab1'!AG80&gt;1.96,TRUE,FALSE)</xm:f>
            <x14:dxf>
              <font>
                <b/>
                <i val="0"/>
                <strike val="0"/>
                <color theme="1"/>
              </font>
              <fill>
                <patternFill patternType="solid">
                  <bgColor rgb="FFFFCC66"/>
                </patternFill>
              </fill>
            </x14:dxf>
          </x14:cfRule>
          <xm:sqref>G6:H57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N18"/>
  <sheetViews>
    <sheetView zoomScale="75" zoomScaleNormal="75" workbookViewId="0">
      <pane ySplit="3" topLeftCell="A4" activePane="bottomLeft" state="frozen"/>
      <selection activeCell="M1" sqref="M1:M1048576"/>
      <selection pane="bottomLeft" activeCell="A18" sqref="A18"/>
    </sheetView>
  </sheetViews>
  <sheetFormatPr baseColWidth="10" defaultRowHeight="15" x14ac:dyDescent="0.25"/>
  <cols>
    <col min="1" max="1" width="28.7109375" style="283" customWidth="1"/>
    <col min="2" max="2" width="14" style="283" bestFit="1" customWidth="1"/>
    <col min="3" max="3" width="13.28515625" style="131" customWidth="1"/>
    <col min="4" max="4" width="13.28515625" style="109" customWidth="1"/>
    <col min="5" max="8" width="11.42578125" style="110"/>
    <col min="9" max="9" width="14.42578125" style="110" customWidth="1"/>
    <col min="10" max="11" width="11.42578125" style="110"/>
    <col min="13" max="13" width="11.42578125" style="402"/>
  </cols>
  <sheetData>
    <row r="1" spans="1:14" s="1" customFormat="1" ht="16.5" thickTop="1" thickBot="1" x14ac:dyDescent="0.3">
      <c r="B1" s="283"/>
      <c r="C1" s="143"/>
      <c r="D1" s="545" t="s">
        <v>246</v>
      </c>
      <c r="E1" s="546"/>
      <c r="F1" s="547"/>
      <c r="G1" s="545" t="s">
        <v>247</v>
      </c>
      <c r="H1" s="546"/>
      <c r="I1" s="546"/>
      <c r="J1" s="546"/>
      <c r="K1" s="547"/>
      <c r="M1" s="400" t="s">
        <v>300</v>
      </c>
    </row>
    <row r="2" spans="1:14" s="1" customFormat="1" ht="16.5" thickTop="1" thickBot="1" x14ac:dyDescent="0.3">
      <c r="B2" s="283"/>
      <c r="C2" s="182"/>
      <c r="D2" s="548" t="s">
        <v>244</v>
      </c>
      <c r="E2" s="549"/>
      <c r="F2" s="550"/>
      <c r="G2" s="548" t="s">
        <v>244</v>
      </c>
      <c r="H2" s="549"/>
      <c r="I2" s="550"/>
      <c r="J2" s="548" t="s">
        <v>261</v>
      </c>
      <c r="K2" s="550"/>
      <c r="M2" s="401"/>
    </row>
    <row r="3" spans="1:14" ht="16.5" thickTop="1" thickBot="1" x14ac:dyDescent="0.3">
      <c r="C3" s="123" t="s">
        <v>179</v>
      </c>
      <c r="D3" s="260" t="s">
        <v>6</v>
      </c>
      <c r="E3" s="261" t="s">
        <v>243</v>
      </c>
      <c r="F3" s="114" t="s">
        <v>245</v>
      </c>
      <c r="G3" s="262" t="s">
        <v>6</v>
      </c>
      <c r="H3" s="276" t="s">
        <v>243</v>
      </c>
      <c r="I3" s="277" t="s">
        <v>245</v>
      </c>
      <c r="J3" s="262" t="s">
        <v>6</v>
      </c>
      <c r="K3" s="263" t="s">
        <v>262</v>
      </c>
    </row>
    <row r="4" spans="1:14" s="1" customFormat="1" ht="21" customHeight="1" thickTop="1" x14ac:dyDescent="0.25">
      <c r="A4" s="122" t="s">
        <v>242</v>
      </c>
      <c r="B4" s="163"/>
      <c r="C4" s="128"/>
      <c r="D4" s="128"/>
      <c r="E4" s="128"/>
      <c r="F4" s="128"/>
      <c r="G4" s="128"/>
      <c r="H4" s="128"/>
      <c r="I4" s="128"/>
      <c r="J4" s="128"/>
      <c r="K4" s="270"/>
      <c r="M4" s="403"/>
    </row>
    <row r="5" spans="1:14" s="1" customFormat="1" x14ac:dyDescent="0.25">
      <c r="A5" s="118" t="s">
        <v>30</v>
      </c>
      <c r="B5" s="167"/>
      <c r="C5" s="125"/>
      <c r="D5" s="166"/>
      <c r="E5" s="125"/>
      <c r="F5" s="125"/>
      <c r="G5" s="125"/>
      <c r="H5" s="125"/>
      <c r="I5" s="125"/>
      <c r="J5" s="125"/>
      <c r="K5" s="269"/>
      <c r="M5" s="404" t="s">
        <v>301</v>
      </c>
    </row>
    <row r="6" spans="1:14" s="34" customFormat="1" ht="45" x14ac:dyDescent="0.25">
      <c r="A6" s="177" t="s">
        <v>260</v>
      </c>
      <c r="B6" s="294"/>
      <c r="C6" s="129" t="s">
        <v>250</v>
      </c>
      <c r="D6" s="156"/>
      <c r="E6" s="145">
        <f>'Tab1'!M132</f>
        <v>239975</v>
      </c>
      <c r="F6" s="256"/>
      <c r="G6" s="336">
        <f>'Tab1'!E132</f>
        <v>0.53</v>
      </c>
      <c r="H6" s="272">
        <f>'Tab1'!F132</f>
        <v>0.6522389073860162</v>
      </c>
      <c r="I6" s="155"/>
      <c r="J6" s="336">
        <f>'Tab1'!H132</f>
        <v>0.61</v>
      </c>
      <c r="K6" s="160">
        <f>'Tab1'!I132</f>
        <v>0.67150063863839582</v>
      </c>
      <c r="M6" s="402"/>
    </row>
    <row r="7" spans="1:14" s="34" customFormat="1" ht="30.75" thickBot="1" x14ac:dyDescent="0.3">
      <c r="A7" s="117" t="s">
        <v>31</v>
      </c>
      <c r="B7" s="290"/>
      <c r="C7" s="130" t="s">
        <v>183</v>
      </c>
      <c r="D7" s="197"/>
      <c r="E7" s="212"/>
      <c r="F7" s="251"/>
      <c r="G7" s="213">
        <f>'Tab1'!E133</f>
        <v>0.184</v>
      </c>
      <c r="H7" s="273"/>
      <c r="I7" s="174"/>
      <c r="J7" s="213">
        <f>'Tab1'!H133</f>
        <v>0.36899999999999999</v>
      </c>
      <c r="K7" s="242"/>
      <c r="M7" s="402"/>
    </row>
    <row r="8" spans="1:14" s="1" customFormat="1" ht="16.5" thickTop="1" thickBot="1" x14ac:dyDescent="0.3">
      <c r="A8" s="118" t="s">
        <v>32</v>
      </c>
      <c r="B8" s="167"/>
      <c r="C8" s="125"/>
      <c r="D8" s="125"/>
      <c r="E8" s="125"/>
      <c r="F8" s="125"/>
      <c r="G8" s="125"/>
      <c r="H8" s="125"/>
      <c r="I8" s="125"/>
      <c r="J8" s="125"/>
      <c r="K8" s="269"/>
      <c r="M8" s="404" t="s">
        <v>301</v>
      </c>
      <c r="N8" s="34"/>
    </row>
    <row r="9" spans="1:14" s="34" customFormat="1" ht="31.5" thickTop="1" thickBot="1" x14ac:dyDescent="0.3">
      <c r="A9" s="214" t="s">
        <v>33</v>
      </c>
      <c r="B9" s="295"/>
      <c r="C9" s="215">
        <v>2017</v>
      </c>
      <c r="D9" s="216"/>
      <c r="E9" s="219">
        <f>'Tab1'!M134</f>
        <v>2441025</v>
      </c>
      <c r="F9" s="257"/>
      <c r="G9" s="217">
        <f>'Tab1'!E134</f>
        <v>0.78500000000000003</v>
      </c>
      <c r="H9" s="282">
        <f>'Tab1'!F134</f>
        <v>0.84607135417515122</v>
      </c>
      <c r="I9" s="218"/>
      <c r="J9" s="217">
        <f>'Tab1'!H134</f>
        <v>0.79900000000000004</v>
      </c>
      <c r="K9" s="232"/>
      <c r="M9" s="402"/>
    </row>
    <row r="10" spans="1:14" s="1" customFormat="1" ht="16.5" thickTop="1" thickBot="1" x14ac:dyDescent="0.3">
      <c r="A10" s="118" t="s">
        <v>34</v>
      </c>
      <c r="B10" s="167"/>
      <c r="C10" s="125"/>
      <c r="D10" s="125"/>
      <c r="E10" s="125"/>
      <c r="F10" s="125"/>
      <c r="G10" s="125"/>
      <c r="H10" s="125"/>
      <c r="I10" s="125"/>
      <c r="J10" s="125"/>
      <c r="K10" s="269"/>
      <c r="M10" s="404" t="s">
        <v>301</v>
      </c>
      <c r="N10" s="34"/>
    </row>
    <row r="11" spans="1:14" s="34" customFormat="1" ht="31.5" thickTop="1" thickBot="1" x14ac:dyDescent="0.3">
      <c r="A11" s="214" t="s">
        <v>35</v>
      </c>
      <c r="B11" s="295"/>
      <c r="C11" s="215">
        <v>2016</v>
      </c>
      <c r="D11" s="216"/>
      <c r="E11" s="219">
        <f>'Tab1'!M135</f>
        <v>87712</v>
      </c>
      <c r="F11" s="257"/>
      <c r="G11" s="231"/>
      <c r="H11" s="271"/>
      <c r="I11" s="218"/>
      <c r="J11" s="231"/>
      <c r="K11" s="232"/>
      <c r="M11" s="402"/>
    </row>
    <row r="12" spans="1:14" s="1" customFormat="1" ht="16.5" thickTop="1" thickBot="1" x14ac:dyDescent="0.3">
      <c r="A12" s="118" t="s">
        <v>36</v>
      </c>
      <c r="B12" s="167"/>
      <c r="C12" s="125"/>
      <c r="D12" s="125"/>
      <c r="E12" s="125"/>
      <c r="F12" s="125"/>
      <c r="G12" s="125"/>
      <c r="H12" s="125"/>
      <c r="I12" s="125"/>
      <c r="J12" s="125"/>
      <c r="K12" s="269"/>
      <c r="M12" s="404" t="s">
        <v>301</v>
      </c>
    </row>
    <row r="13" spans="1:14" ht="30.75" thickTop="1" x14ac:dyDescent="0.25">
      <c r="A13" s="198" t="s">
        <v>64</v>
      </c>
      <c r="B13" s="291"/>
      <c r="C13" s="183" t="s">
        <v>182</v>
      </c>
      <c r="D13" s="189">
        <f>'Tab1'!L136</f>
        <v>393</v>
      </c>
      <c r="E13" s="194">
        <f>'Tab1'!M136</f>
        <v>305.8</v>
      </c>
      <c r="F13" s="249">
        <f>'Tab1'!N136</f>
        <v>698.8</v>
      </c>
      <c r="G13" s="359">
        <f>'Tab1'!E136</f>
        <v>36.308659534652776</v>
      </c>
      <c r="H13" s="360">
        <f>'Tab1'!F136</f>
        <v>35.044253252981903</v>
      </c>
      <c r="I13" s="201"/>
      <c r="J13" s="205">
        <f>'Tab1'!H136</f>
        <v>34.392567769672183</v>
      </c>
      <c r="K13" s="186">
        <f>'Tab1'!I136</f>
        <v>33.507210310211299</v>
      </c>
    </row>
    <row r="14" spans="1:14" ht="45" x14ac:dyDescent="0.25">
      <c r="A14" s="115" t="s">
        <v>162</v>
      </c>
      <c r="B14" s="289"/>
      <c r="C14" s="126" t="s">
        <v>182</v>
      </c>
      <c r="D14" s="149">
        <f>'Tab1'!L137</f>
        <v>60</v>
      </c>
      <c r="E14" s="150">
        <f>'Tab1'!M137</f>
        <v>34.4</v>
      </c>
      <c r="F14" s="250">
        <f>'Tab1'!N137</f>
        <v>94.4</v>
      </c>
      <c r="G14" s="361">
        <f>'Tab1'!E137</f>
        <v>13.449032630702854</v>
      </c>
      <c r="H14" s="362">
        <f>'Tab1'!F137</f>
        <v>9.52449924957223</v>
      </c>
      <c r="I14" s="161"/>
      <c r="J14" s="164">
        <f>'Tab1'!H137</f>
        <v>10.583021789013893</v>
      </c>
      <c r="K14" s="146">
        <f>'Tab1'!I137</f>
        <v>8.8694713789353905</v>
      </c>
    </row>
    <row r="15" spans="1:14" ht="30.75" thickBot="1" x14ac:dyDescent="0.3">
      <c r="A15" s="115" t="s">
        <v>163</v>
      </c>
      <c r="B15" s="289"/>
      <c r="C15" s="126" t="s">
        <v>182</v>
      </c>
      <c r="D15" s="149">
        <f>'Tab1'!L138</f>
        <v>37</v>
      </c>
      <c r="E15" s="150">
        <f>'Tab1'!M138</f>
        <v>28.6</v>
      </c>
      <c r="F15" s="250">
        <f>'Tab1'!N138</f>
        <v>65.599999999999994</v>
      </c>
      <c r="G15" s="361">
        <f>'Tab1'!E138</f>
        <v>8.2034364475880075</v>
      </c>
      <c r="H15" s="362">
        <f>'Tab1'!F138</f>
        <v>7.9164346191375703</v>
      </c>
      <c r="I15" s="161"/>
      <c r="J15" s="164">
        <f>'Tab1'!H138</f>
        <v>9.3450378087953769</v>
      </c>
      <c r="K15" s="146">
        <f>'Tab1'!I138</f>
        <v>5.5385441413961898</v>
      </c>
    </row>
    <row r="16" spans="1:14" s="34" customFormat="1" ht="31.5" thickTop="1" thickBot="1" x14ac:dyDescent="0.3">
      <c r="A16" s="117" t="s">
        <v>178</v>
      </c>
      <c r="B16" s="290"/>
      <c r="C16" s="215">
        <v>2016</v>
      </c>
      <c r="D16" s="348"/>
      <c r="E16" s="349"/>
      <c r="F16" s="253"/>
      <c r="G16" s="377"/>
      <c r="H16" s="364">
        <f>'Tab1'!F139</f>
        <v>6137</v>
      </c>
      <c r="I16" s="174"/>
      <c r="J16" s="202"/>
      <c r="K16" s="173">
        <f>'Tab1'!I139</f>
        <v>5426.4</v>
      </c>
      <c r="M16" s="402"/>
    </row>
    <row r="17" spans="1:11" ht="15.75" thickTop="1" x14ac:dyDescent="0.25"/>
    <row r="18" spans="1:11" x14ac:dyDescent="0.25">
      <c r="A18" s="428" t="s">
        <v>427</v>
      </c>
      <c r="B18" s="425"/>
      <c r="C18" s="426"/>
      <c r="D18" s="427"/>
      <c r="E18" s="428"/>
      <c r="F18" s="428"/>
      <c r="G18" s="428"/>
      <c r="H18" s="428"/>
      <c r="I18" s="428"/>
      <c r="J18" s="428"/>
      <c r="K18" s="428"/>
    </row>
  </sheetData>
  <mergeCells count="5">
    <mergeCell ref="D1:F1"/>
    <mergeCell ref="G1:K1"/>
    <mergeCell ref="D2:F2"/>
    <mergeCell ref="G2:I2"/>
    <mergeCell ref="J2:K2"/>
  </mergeCells>
  <hyperlinks>
    <hyperlink ref="M1" location="Sommaire!A1" display="Sommaire"/>
    <hyperlink ref="M5" location="'Méta Santé 3'!A6:A7" display="Métadonnées"/>
    <hyperlink ref="M8" location="'Méta Santé 3'!A9" display="Description des indicateurs"/>
    <hyperlink ref="M10" location="'Méta Santé 3'!A11" display="Description des indicateurs"/>
    <hyperlink ref="M12" location="'Méta Santé 3'!A13:A16" display="Description des indicateurs"/>
  </hyperlink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25580A35-E84B-41BF-A5EC-A27B1E081E5F}">
            <xm:f>IF('Tab1'!AG136&gt;1.96,TRUE,FALSE)</xm:f>
            <x14:dxf>
              <font>
                <b/>
                <i val="0"/>
                <color theme="1"/>
              </font>
              <fill>
                <patternFill patternType="none">
                  <bgColor auto="1"/>
                </patternFill>
              </fill>
            </x14:dxf>
          </x14:cfRule>
          <xm:sqref>G13:H16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N21"/>
  <sheetViews>
    <sheetView zoomScale="75" zoomScaleNormal="75" workbookViewId="0">
      <pane ySplit="3" topLeftCell="A4" activePane="bottomLeft" state="frozen"/>
      <selection activeCell="M5" sqref="M5"/>
      <selection pane="bottomLeft" activeCell="Q14" sqref="Q14"/>
    </sheetView>
  </sheetViews>
  <sheetFormatPr baseColWidth="10" defaultRowHeight="15" x14ac:dyDescent="0.25"/>
  <cols>
    <col min="1" max="1" width="28.7109375" style="283" customWidth="1"/>
    <col min="2" max="2" width="14" style="283" bestFit="1" customWidth="1"/>
    <col min="3" max="3" width="13.28515625" style="131" customWidth="1"/>
    <col min="4" max="4" width="13.28515625" style="109" customWidth="1"/>
    <col min="5" max="8" width="11.42578125" style="110"/>
    <col min="9" max="9" width="14.42578125" style="110" customWidth="1"/>
    <col min="10" max="11" width="11.42578125" style="110"/>
    <col min="13" max="13" width="11.42578125" style="402"/>
  </cols>
  <sheetData>
    <row r="1" spans="1:14" s="1" customFormat="1" ht="16.5" thickTop="1" thickBot="1" x14ac:dyDescent="0.3">
      <c r="B1" s="283"/>
      <c r="C1" s="143"/>
      <c r="D1" s="545" t="s">
        <v>246</v>
      </c>
      <c r="E1" s="546"/>
      <c r="F1" s="547"/>
      <c r="G1" s="545" t="s">
        <v>247</v>
      </c>
      <c r="H1" s="546"/>
      <c r="I1" s="546"/>
      <c r="J1" s="546"/>
      <c r="K1" s="547"/>
      <c r="M1" s="400" t="s">
        <v>300</v>
      </c>
    </row>
    <row r="2" spans="1:14" s="1" customFormat="1" ht="16.5" thickTop="1" thickBot="1" x14ac:dyDescent="0.3">
      <c r="B2" s="283"/>
      <c r="C2" s="182"/>
      <c r="D2" s="548" t="s">
        <v>244</v>
      </c>
      <c r="E2" s="549"/>
      <c r="F2" s="550"/>
      <c r="G2" s="548" t="s">
        <v>244</v>
      </c>
      <c r="H2" s="549"/>
      <c r="I2" s="550"/>
      <c r="J2" s="548" t="s">
        <v>261</v>
      </c>
      <c r="K2" s="550"/>
      <c r="M2" s="401"/>
    </row>
    <row r="3" spans="1:14" ht="16.5" thickTop="1" thickBot="1" x14ac:dyDescent="0.3">
      <c r="C3" s="123" t="s">
        <v>179</v>
      </c>
      <c r="D3" s="260" t="s">
        <v>6</v>
      </c>
      <c r="E3" s="261" t="s">
        <v>243</v>
      </c>
      <c r="F3" s="114" t="s">
        <v>245</v>
      </c>
      <c r="G3" s="262" t="s">
        <v>6</v>
      </c>
      <c r="H3" s="276" t="s">
        <v>243</v>
      </c>
      <c r="I3" s="277" t="s">
        <v>245</v>
      </c>
      <c r="J3" s="262" t="s">
        <v>6</v>
      </c>
      <c r="K3" s="263" t="s">
        <v>262</v>
      </c>
    </row>
    <row r="4" spans="1:14" s="1" customFormat="1" ht="15.75" thickTop="1" x14ac:dyDescent="0.25">
      <c r="A4" s="122" t="s">
        <v>249</v>
      </c>
      <c r="B4" s="163"/>
      <c r="C4" s="128"/>
      <c r="D4" s="128"/>
      <c r="E4" s="128"/>
      <c r="F4" s="128"/>
      <c r="G4" s="128"/>
      <c r="H4" s="128"/>
      <c r="I4" s="128"/>
      <c r="J4" s="128"/>
      <c r="K4" s="270"/>
      <c r="M4" s="403"/>
    </row>
    <row r="5" spans="1:14" s="1" customFormat="1" ht="15.75" thickBot="1" x14ac:dyDescent="0.3">
      <c r="A5" s="118" t="s">
        <v>37</v>
      </c>
      <c r="B5" s="167"/>
      <c r="C5" s="125"/>
      <c r="D5" s="125"/>
      <c r="E5" s="125"/>
      <c r="F5" s="125"/>
      <c r="G5" s="125"/>
      <c r="H5" s="125"/>
      <c r="I5" s="125"/>
      <c r="J5" s="125"/>
      <c r="K5" s="269"/>
      <c r="M5" s="404" t="s">
        <v>301</v>
      </c>
    </row>
    <row r="6" spans="1:14" s="34" customFormat="1" ht="45.75" thickTop="1" x14ac:dyDescent="0.25">
      <c r="A6" s="208" t="s">
        <v>38</v>
      </c>
      <c r="B6" s="293"/>
      <c r="C6" s="209">
        <v>43466</v>
      </c>
      <c r="D6" s="184">
        <f>'Tab1'!L140</f>
        <v>3742</v>
      </c>
      <c r="E6" s="185">
        <f>'Tab1'!M140</f>
        <v>3552</v>
      </c>
      <c r="F6" s="246">
        <f>'Tab1'!N140</f>
        <v>7294</v>
      </c>
      <c r="G6" s="220">
        <f>'Tab1'!E140</f>
        <v>103.43208213314435</v>
      </c>
      <c r="H6" s="222">
        <f>'Tab1'!F140</f>
        <v>125.72252746284515</v>
      </c>
      <c r="I6" s="221">
        <f>'Tab1'!G140</f>
        <v>113.20633500448972</v>
      </c>
      <c r="J6" s="220">
        <f>'Tab1'!H140</f>
        <v>104.07460200438204</v>
      </c>
      <c r="K6" s="221">
        <f>'Tab1'!I140</f>
        <v>128.51658659243012</v>
      </c>
      <c r="M6" s="402"/>
    </row>
    <row r="7" spans="1:14" s="34" customFormat="1" ht="45" x14ac:dyDescent="0.25">
      <c r="A7" s="116" t="s">
        <v>39</v>
      </c>
      <c r="B7" s="296"/>
      <c r="C7" s="129">
        <v>43466</v>
      </c>
      <c r="D7" s="144">
        <f>'Tab1'!L141</f>
        <v>2246</v>
      </c>
      <c r="E7" s="145">
        <f>'Tab1'!M141</f>
        <v>1901</v>
      </c>
      <c r="F7" s="247">
        <f>'Tab1'!N141</f>
        <v>4147</v>
      </c>
      <c r="G7" s="168">
        <f>'Tab1'!E141</f>
        <v>62.08136196446879</v>
      </c>
      <c r="H7" s="170">
        <f>'Tab1'!F141</f>
        <v>67.285620694501304</v>
      </c>
      <c r="I7" s="169">
        <f>'Tab1'!G141</f>
        <v>64.363404341050028</v>
      </c>
      <c r="J7" s="168">
        <f>'Tab1'!H141</f>
        <v>65.572657413056547</v>
      </c>
      <c r="K7" s="169">
        <f>'Tab1'!I141</f>
        <v>65.841231471266951</v>
      </c>
      <c r="M7" s="402"/>
    </row>
    <row r="8" spans="1:14" s="34" customFormat="1" ht="45" x14ac:dyDescent="0.25">
      <c r="A8" s="116" t="s">
        <v>40</v>
      </c>
      <c r="B8" s="296"/>
      <c r="C8" s="129">
        <v>43466</v>
      </c>
      <c r="D8" s="144">
        <f>'Tab1'!L142</f>
        <v>1496</v>
      </c>
      <c r="E8" s="145">
        <f>'Tab1'!M142</f>
        <v>1651</v>
      </c>
      <c r="F8" s="247">
        <f>'Tab1'!N142</f>
        <v>3147</v>
      </c>
      <c r="G8" s="344">
        <f>'Tab1'!E142</f>
        <v>0.41486411536328344</v>
      </c>
      <c r="H8" s="159">
        <f>'Tab1'!F142</f>
        <v>0.46480855855855857</v>
      </c>
      <c r="I8" s="160">
        <f>'Tab1'!G142</f>
        <v>0.43145050726624623</v>
      </c>
      <c r="J8" s="344">
        <f>'Tab1'!H142</f>
        <v>0.26043535462265277</v>
      </c>
      <c r="K8" s="160">
        <f>'Tab1'!I142</f>
        <v>0.48768300483989718</v>
      </c>
      <c r="M8" s="402"/>
    </row>
    <row r="9" spans="1:14" s="34" customFormat="1" x14ac:dyDescent="0.25">
      <c r="A9" s="116" t="s">
        <v>41</v>
      </c>
      <c r="B9" s="296"/>
      <c r="C9" s="129">
        <v>43466</v>
      </c>
      <c r="D9" s="144">
        <f>'Tab1'!L143</f>
        <v>368</v>
      </c>
      <c r="E9" s="145">
        <f>'Tab1'!M143</f>
        <v>242</v>
      </c>
      <c r="F9" s="247">
        <f>'Tab1'!N143</f>
        <v>610</v>
      </c>
      <c r="G9" s="168">
        <f>'Tab1'!E143</f>
        <v>10.171834907802545</v>
      </c>
      <c r="H9" s="170">
        <f>'Tab1'!F143</f>
        <v>8.5655550805204186</v>
      </c>
      <c r="I9" s="169">
        <f>'Tab1'!G143</f>
        <v>9.4674889433422997</v>
      </c>
      <c r="J9" s="168">
        <f>'Tab1'!H143</f>
        <v>9.3713114275097666</v>
      </c>
      <c r="K9" s="169">
        <f>'Tab1'!I143</f>
        <v>10.223562480908436</v>
      </c>
      <c r="M9" s="402"/>
    </row>
    <row r="10" spans="1:14" s="34" customFormat="1" x14ac:dyDescent="0.25">
      <c r="A10" s="116" t="s">
        <v>175</v>
      </c>
      <c r="B10" s="296"/>
      <c r="C10" s="129">
        <v>43466</v>
      </c>
      <c r="D10" s="144">
        <f>'Tab1'!L144</f>
        <v>89</v>
      </c>
      <c r="E10" s="145">
        <f>'Tab1'!M144</f>
        <v>35</v>
      </c>
      <c r="F10" s="247">
        <f>'Tab1'!N144</f>
        <v>124</v>
      </c>
      <c r="G10" s="168">
        <f>'Tab1'!E144</f>
        <v>2.4600361597674629</v>
      </c>
      <c r="H10" s="170">
        <f>'Tab1'!F144</f>
        <v>1.238819949662044</v>
      </c>
      <c r="I10" s="169">
        <f>'Tab1'!G144</f>
        <v>1.9245387360236805</v>
      </c>
      <c r="J10" s="168">
        <f>'Tab1'!H144</f>
        <v>2.3074644175283483</v>
      </c>
      <c r="K10" s="169">
        <f>'Tab1'!I144</f>
        <v>1.5697534866756695</v>
      </c>
      <c r="M10" s="402"/>
    </row>
    <row r="11" spans="1:14" s="34" customFormat="1" x14ac:dyDescent="0.25">
      <c r="A11" s="116" t="s">
        <v>42</v>
      </c>
      <c r="B11" s="296"/>
      <c r="C11" s="129">
        <v>43466</v>
      </c>
      <c r="D11" s="144">
        <f>'Tab1'!L145</f>
        <v>112</v>
      </c>
      <c r="E11" s="145">
        <f>'Tab1'!M145</f>
        <v>62</v>
      </c>
      <c r="F11" s="247">
        <f>'Tab1'!N145</f>
        <v>174</v>
      </c>
      <c r="G11" s="168">
        <f>'Tab1'!E145</f>
        <v>3.0957758415051222</v>
      </c>
      <c r="H11" s="170">
        <f>'Tab1'!F145</f>
        <v>2.1944810536870492</v>
      </c>
      <c r="I11" s="169">
        <f>'Tab1'!G145</f>
        <v>2.7005624199041969</v>
      </c>
      <c r="J11" s="168">
        <f>'Tab1'!H145</f>
        <v>3.3241632988147853</v>
      </c>
      <c r="K11" s="169">
        <f>'Tab1'!I145</f>
        <v>2.8354835707936008</v>
      </c>
      <c r="M11" s="402"/>
    </row>
    <row r="12" spans="1:14" s="34" customFormat="1" ht="30.75" thickBot="1" x14ac:dyDescent="0.3">
      <c r="A12" s="117" t="s">
        <v>43</v>
      </c>
      <c r="B12" s="290"/>
      <c r="C12" s="130">
        <v>43466</v>
      </c>
      <c r="D12" s="171">
        <f>'Tab1'!L146</f>
        <v>2674</v>
      </c>
      <c r="E12" s="172">
        <f>'Tab1'!M146</f>
        <v>1512</v>
      </c>
      <c r="F12" s="258">
        <f>'Tab1'!N146</f>
        <v>4186</v>
      </c>
      <c r="G12" s="223">
        <f>'Tab1'!E146</f>
        <v>73.91164821593479</v>
      </c>
      <c r="H12" s="225">
        <f>'Tab1'!F146</f>
        <v>53.517021825400306</v>
      </c>
      <c r="I12" s="224">
        <f>'Tab1'!G146</f>
        <v>64.968702814476828</v>
      </c>
      <c r="J12" s="223">
        <f>'Tab1'!H146</f>
        <v>80.531392257723084</v>
      </c>
      <c r="K12" s="224">
        <f>'Tab1'!I146</f>
        <v>62.968520545058105</v>
      </c>
      <c r="M12" s="402"/>
    </row>
    <row r="13" spans="1:14" s="1" customFormat="1" ht="16.5" thickTop="1" thickBot="1" x14ac:dyDescent="0.3">
      <c r="A13" s="118" t="s">
        <v>44</v>
      </c>
      <c r="B13" s="167"/>
      <c r="C13" s="125"/>
      <c r="D13" s="125"/>
      <c r="E13" s="125"/>
      <c r="F13" s="125"/>
      <c r="G13" s="125"/>
      <c r="H13" s="125"/>
      <c r="I13" s="125"/>
      <c r="J13" s="125"/>
      <c r="K13" s="269"/>
      <c r="M13" s="404" t="s">
        <v>301</v>
      </c>
      <c r="N13" s="34"/>
    </row>
    <row r="14" spans="1:14" s="34" customFormat="1" ht="30.75" thickTop="1" x14ac:dyDescent="0.25">
      <c r="A14" s="208" t="s">
        <v>45</v>
      </c>
      <c r="B14" s="293"/>
      <c r="C14" s="332">
        <v>2018</v>
      </c>
      <c r="D14" s="184">
        <f>'Tab1'!L147</f>
        <v>12880</v>
      </c>
      <c r="E14" s="185">
        <f>'Tab1'!M147</f>
        <v>11789</v>
      </c>
      <c r="F14" s="246">
        <f>'Tab1'!N147</f>
        <v>24669</v>
      </c>
      <c r="G14" s="220">
        <f>'Tab1'!E147</f>
        <v>356.01422177308905</v>
      </c>
      <c r="H14" s="222">
        <f>'Tab1'!F147</f>
        <v>417.26995390188108</v>
      </c>
      <c r="I14" s="221">
        <f>'Tab1'!G147</f>
        <v>382.87456515296913</v>
      </c>
      <c r="J14" s="220">
        <f>'Tab1'!H147</f>
        <v>381.40353423981026</v>
      </c>
      <c r="K14" s="221">
        <f>'Tab1'!I147</f>
        <v>358.63438181207658</v>
      </c>
      <c r="M14" s="402"/>
    </row>
    <row r="15" spans="1:14" s="34" customFormat="1" x14ac:dyDescent="0.25">
      <c r="A15" s="116" t="s">
        <v>46</v>
      </c>
      <c r="B15" s="296"/>
      <c r="C15" s="333">
        <v>2018</v>
      </c>
      <c r="D15" s="144">
        <f>'Tab1'!L148</f>
        <v>448</v>
      </c>
      <c r="E15" s="145">
        <f>'Tab1'!M148</f>
        <v>671</v>
      </c>
      <c r="F15" s="247">
        <f>'Tab1'!N148</f>
        <v>1119</v>
      </c>
      <c r="G15" s="168">
        <f>'Tab1'!E148</f>
        <v>12.383103366020489</v>
      </c>
      <c r="H15" s="170">
        <f>'Tab1'!F148</f>
        <v>23.749948177806615</v>
      </c>
      <c r="I15" s="169">
        <f>'Tab1'!G148</f>
        <v>17.367410045245954</v>
      </c>
      <c r="J15" s="168">
        <f>'Tab1'!H148</f>
        <v>26.328080595400081</v>
      </c>
      <c r="K15" s="169">
        <f>'Tab1'!I148</f>
        <v>22.714891362528167</v>
      </c>
      <c r="M15" s="402"/>
    </row>
    <row r="16" spans="1:14" s="34" customFormat="1" ht="30" x14ac:dyDescent="0.25">
      <c r="A16" s="116" t="s">
        <v>47</v>
      </c>
      <c r="B16" s="296"/>
      <c r="C16" s="333">
        <v>2018</v>
      </c>
      <c r="D16" s="144">
        <f>'Tab1'!L149</f>
        <v>4912</v>
      </c>
      <c r="E16" s="145">
        <f>'Tab1'!M149</f>
        <v>3195</v>
      </c>
      <c r="F16" s="247">
        <f>'Tab1'!N149</f>
        <v>8107</v>
      </c>
      <c r="G16" s="168">
        <f>'Tab1'!E149</f>
        <v>135.77188333458179</v>
      </c>
      <c r="H16" s="170">
        <f>'Tab1'!F149</f>
        <v>113.0865639762923</v>
      </c>
      <c r="I16" s="169">
        <f>'Tab1'!G149</f>
        <v>125.82448010438692</v>
      </c>
      <c r="J16" s="168">
        <f>'Tab1'!H149</f>
        <v>140.07458326175919</v>
      </c>
      <c r="K16" s="169">
        <f>'Tab1'!I149</f>
        <v>119.33694120295716</v>
      </c>
      <c r="M16" s="402"/>
    </row>
    <row r="17" spans="1:13" s="34" customFormat="1" ht="30" x14ac:dyDescent="0.25">
      <c r="A17" s="116" t="s">
        <v>48</v>
      </c>
      <c r="B17" s="296"/>
      <c r="C17" s="333">
        <v>2018</v>
      </c>
      <c r="D17" s="144">
        <f>'Tab1'!L150</f>
        <v>523</v>
      </c>
      <c r="E17" s="145">
        <f>'Tab1'!M150</f>
        <v>602</v>
      </c>
      <c r="F17" s="247">
        <f>'Tab1'!N150</f>
        <v>1125</v>
      </c>
      <c r="G17" s="168">
        <f>'Tab1'!E150</f>
        <v>14.45616754559981</v>
      </c>
      <c r="H17" s="170">
        <f>'Tab1'!F150</f>
        <v>21.307703134187157</v>
      </c>
      <c r="I17" s="169">
        <f>'Tab1'!G150</f>
        <v>17.460532887311619</v>
      </c>
      <c r="J17" s="168">
        <f>'Tab1'!H150</f>
        <v>9.9636490366070838</v>
      </c>
      <c r="K17" s="169">
        <f>'Tab1'!I150</f>
        <v>19.105389027059509</v>
      </c>
      <c r="M17" s="402"/>
    </row>
    <row r="18" spans="1:13" s="34" customFormat="1" ht="30" x14ac:dyDescent="0.25">
      <c r="A18" s="116" t="s">
        <v>49</v>
      </c>
      <c r="B18" s="296"/>
      <c r="C18" s="333">
        <v>2018</v>
      </c>
      <c r="D18" s="144">
        <f>'Tab1'!L151</f>
        <v>1623</v>
      </c>
      <c r="E18" s="145">
        <f>'Tab1'!M151</f>
        <v>4961</v>
      </c>
      <c r="F18" s="247">
        <f>'Tab1'!N151</f>
        <v>6584</v>
      </c>
      <c r="G18" s="168">
        <f>'Tab1'!E151</f>
        <v>44.861108846096549</v>
      </c>
      <c r="H18" s="170">
        <f>'Tab1'!F151</f>
        <v>175.59387915066858</v>
      </c>
      <c r="I18" s="169">
        <f>'Tab1'!G151</f>
        <v>102.18679869338639</v>
      </c>
      <c r="J18" s="168">
        <f>'Tab1'!H151</f>
        <v>58.022563112025097</v>
      </c>
      <c r="K18" s="169">
        <f>'Tab1'!I151</f>
        <v>181.30032315180395</v>
      </c>
      <c r="M18" s="402"/>
    </row>
    <row r="19" spans="1:13" s="34" customFormat="1" ht="30.75" thickBot="1" x14ac:dyDescent="0.3">
      <c r="A19" s="117" t="s">
        <v>50</v>
      </c>
      <c r="B19" s="290"/>
      <c r="C19" s="334">
        <v>2018</v>
      </c>
      <c r="D19" s="171">
        <f>'Tab1'!L152</f>
        <v>36</v>
      </c>
      <c r="E19" s="172">
        <f>'Tab1'!M152</f>
        <v>29</v>
      </c>
      <c r="F19" s="258">
        <f>'Tab1'!N152</f>
        <v>65</v>
      </c>
      <c r="G19" s="566"/>
      <c r="H19" s="567"/>
      <c r="I19" s="568"/>
      <c r="J19" s="566"/>
      <c r="K19" s="568"/>
      <c r="M19" s="402"/>
    </row>
    <row r="20" spans="1:13" ht="15.75" thickTop="1" x14ac:dyDescent="0.25">
      <c r="A20" s="557"/>
      <c r="B20" s="557"/>
      <c r="C20" s="557"/>
      <c r="D20" s="557"/>
      <c r="E20" s="557"/>
      <c r="F20" s="557"/>
      <c r="G20" s="557"/>
      <c r="H20" s="557"/>
      <c r="I20" s="557"/>
      <c r="J20" s="557"/>
      <c r="K20" s="557"/>
    </row>
    <row r="21" spans="1:13" x14ac:dyDescent="0.25">
      <c r="A21" s="428" t="s">
        <v>427</v>
      </c>
      <c r="B21" s="425"/>
      <c r="C21" s="426"/>
      <c r="D21" s="427"/>
      <c r="E21" s="428"/>
      <c r="F21" s="428"/>
      <c r="G21" s="428"/>
      <c r="H21" s="428"/>
      <c r="I21" s="428"/>
      <c r="J21" s="428"/>
      <c r="K21" s="428"/>
    </row>
  </sheetData>
  <mergeCells count="8">
    <mergeCell ref="G19:I19"/>
    <mergeCell ref="J19:K19"/>
    <mergeCell ref="A20:K20"/>
    <mergeCell ref="D1:F1"/>
    <mergeCell ref="G1:K1"/>
    <mergeCell ref="D2:F2"/>
    <mergeCell ref="G2:I2"/>
    <mergeCell ref="J2:K2"/>
  </mergeCells>
  <hyperlinks>
    <hyperlink ref="M1" location="Sommaire!A1" display="Sommaire"/>
    <hyperlink ref="M5" location="'Méta Offre 1'!A6:A12" display="Métadonnées"/>
    <hyperlink ref="M13" location="'Méta Offre 1'!A14:A19" display="Métadonnées"/>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29"/>
  <sheetViews>
    <sheetView zoomScale="75" zoomScaleNormal="75" workbookViewId="0">
      <pane ySplit="3" topLeftCell="A14" activePane="bottomLeft" state="frozen"/>
      <selection activeCell="M5" sqref="M5"/>
      <selection pane="bottomLeft" activeCell="M24" sqref="M24"/>
    </sheetView>
  </sheetViews>
  <sheetFormatPr baseColWidth="10" defaultRowHeight="15" x14ac:dyDescent="0.25"/>
  <cols>
    <col min="1" max="1" width="28.7109375" style="283" customWidth="1"/>
    <col min="2" max="2" width="14" style="283" bestFit="1" customWidth="1"/>
    <col min="3" max="3" width="13.28515625" style="131" customWidth="1"/>
    <col min="4" max="4" width="13.28515625" style="109" customWidth="1"/>
    <col min="5" max="8" width="11.42578125" style="110"/>
    <col min="9" max="9" width="14.42578125" style="110" customWidth="1"/>
    <col min="10" max="11" width="11.42578125" style="110"/>
    <col min="13" max="13" width="11.42578125" style="407"/>
  </cols>
  <sheetData>
    <row r="1" spans="1:14" s="1" customFormat="1" ht="16.5" thickTop="1" thickBot="1" x14ac:dyDescent="0.3">
      <c r="B1" s="283"/>
      <c r="C1" s="143"/>
      <c r="D1" s="545" t="s">
        <v>246</v>
      </c>
      <c r="E1" s="546"/>
      <c r="F1" s="547"/>
      <c r="G1" s="545" t="s">
        <v>247</v>
      </c>
      <c r="H1" s="546"/>
      <c r="I1" s="546"/>
      <c r="J1" s="546"/>
      <c r="K1" s="547"/>
      <c r="M1" s="400" t="s">
        <v>300</v>
      </c>
    </row>
    <row r="2" spans="1:14" s="1" customFormat="1" ht="16.5" thickTop="1" thickBot="1" x14ac:dyDescent="0.3">
      <c r="B2" s="283"/>
      <c r="C2" s="182"/>
      <c r="D2" s="548" t="s">
        <v>244</v>
      </c>
      <c r="E2" s="549"/>
      <c r="F2" s="550"/>
      <c r="G2" s="548" t="s">
        <v>244</v>
      </c>
      <c r="H2" s="549"/>
      <c r="I2" s="550"/>
      <c r="J2" s="548" t="s">
        <v>261</v>
      </c>
      <c r="K2" s="550"/>
      <c r="M2" s="401"/>
    </row>
    <row r="3" spans="1:14" ht="16.5" thickTop="1" thickBot="1" x14ac:dyDescent="0.3">
      <c r="C3" s="123" t="s">
        <v>179</v>
      </c>
      <c r="D3" s="260" t="s">
        <v>6</v>
      </c>
      <c r="E3" s="261" t="s">
        <v>243</v>
      </c>
      <c r="F3" s="114" t="s">
        <v>245</v>
      </c>
      <c r="G3" s="262" t="s">
        <v>6</v>
      </c>
      <c r="H3" s="276" t="s">
        <v>243</v>
      </c>
      <c r="I3" s="277" t="s">
        <v>245</v>
      </c>
      <c r="J3" s="262" t="s">
        <v>6</v>
      </c>
      <c r="K3" s="263" t="s">
        <v>262</v>
      </c>
    </row>
    <row r="4" spans="1:14" s="1" customFormat="1" ht="15.75" thickTop="1" x14ac:dyDescent="0.25">
      <c r="A4" s="122" t="s">
        <v>249</v>
      </c>
      <c r="B4" s="163"/>
      <c r="C4" s="128"/>
      <c r="D4" s="128"/>
      <c r="E4" s="128"/>
      <c r="F4" s="128"/>
      <c r="G4" s="128"/>
      <c r="H4" s="128"/>
      <c r="I4" s="128"/>
      <c r="J4" s="128"/>
      <c r="K4" s="270"/>
      <c r="M4" s="408"/>
    </row>
    <row r="5" spans="1:14" s="1" customFormat="1" ht="30.75" thickBot="1" x14ac:dyDescent="0.3">
      <c r="A5" s="118" t="s">
        <v>51</v>
      </c>
      <c r="B5" s="167"/>
      <c r="C5" s="125"/>
      <c r="D5" s="125"/>
      <c r="E5" s="125"/>
      <c r="F5" s="125"/>
      <c r="G5" s="125"/>
      <c r="H5" s="125"/>
      <c r="I5" s="125"/>
      <c r="J5" s="125"/>
      <c r="K5" s="269"/>
      <c r="M5" s="409" t="s">
        <v>301</v>
      </c>
    </row>
    <row r="6" spans="1:14" s="34" customFormat="1" ht="46.5" thickTop="1" thickBot="1" x14ac:dyDescent="0.3">
      <c r="A6" s="214" t="s">
        <v>52</v>
      </c>
      <c r="B6" s="295"/>
      <c r="C6" s="335">
        <v>2020</v>
      </c>
      <c r="D6" s="226">
        <f>'Tab1'!L153</f>
        <v>49077</v>
      </c>
      <c r="E6" s="219">
        <f>'Tab1'!M153</f>
        <v>26481</v>
      </c>
      <c r="F6" s="259">
        <f>'Tab1'!N153</f>
        <v>75558</v>
      </c>
      <c r="G6" s="228">
        <f>'Tab1'!E153</f>
        <v>76.644609952226944</v>
      </c>
      <c r="H6" s="229">
        <f>'Tab1'!F153</f>
        <v>50.580674141236322</v>
      </c>
      <c r="I6" s="230">
        <f>'Tab1'!G153</f>
        <v>64.920241954187617</v>
      </c>
      <c r="J6" s="231"/>
      <c r="K6" s="230">
        <f>'Tab1'!I153</f>
        <v>52.084868724150127</v>
      </c>
      <c r="M6" s="407"/>
    </row>
    <row r="7" spans="1:14" s="1" customFormat="1" ht="31.5" thickTop="1" thickBot="1" x14ac:dyDescent="0.3">
      <c r="A7" s="118" t="s">
        <v>53</v>
      </c>
      <c r="B7" s="167"/>
      <c r="C7" s="125"/>
      <c r="D7" s="125"/>
      <c r="E7" s="125"/>
      <c r="F7" s="125"/>
      <c r="G7" s="125"/>
      <c r="H7" s="125"/>
      <c r="I7" s="125"/>
      <c r="J7" s="345"/>
      <c r="K7" s="269"/>
      <c r="M7" s="409" t="s">
        <v>301</v>
      </c>
      <c r="N7" s="34"/>
    </row>
    <row r="8" spans="1:14" s="34" customFormat="1" ht="45.75" thickTop="1" x14ac:dyDescent="0.25">
      <c r="A8" s="501" t="s">
        <v>190</v>
      </c>
      <c r="B8" s="502"/>
      <c r="C8" s="503">
        <v>2020</v>
      </c>
      <c r="D8" s="504">
        <f>'Tab1'!L154</f>
        <v>487</v>
      </c>
      <c r="E8" s="210"/>
      <c r="F8" s="254"/>
      <c r="G8" s="507">
        <f>'Tab1'!E154</f>
        <v>57.402101129065144</v>
      </c>
      <c r="H8" s="210"/>
      <c r="I8" s="254"/>
      <c r="J8" s="346"/>
      <c r="K8" s="211"/>
      <c r="M8" s="407"/>
    </row>
    <row r="9" spans="1:14" s="34" customFormat="1" ht="45" x14ac:dyDescent="0.25">
      <c r="A9" s="481" t="s">
        <v>189</v>
      </c>
      <c r="B9" s="482"/>
      <c r="C9" s="505">
        <v>2020</v>
      </c>
      <c r="D9" s="506">
        <f>'Tab1'!L155</f>
        <v>4624</v>
      </c>
      <c r="E9" s="157"/>
      <c r="F9" s="252"/>
      <c r="G9" s="508">
        <f>'Tab1'!E155</f>
        <v>166.96564494091206</v>
      </c>
      <c r="H9" s="157"/>
      <c r="I9" s="252"/>
      <c r="J9" s="347"/>
      <c r="K9" s="158"/>
      <c r="M9" s="407"/>
    </row>
    <row r="10" spans="1:14" s="34" customFormat="1" ht="45" x14ac:dyDescent="0.25">
      <c r="A10" s="481" t="s">
        <v>191</v>
      </c>
      <c r="B10" s="482"/>
      <c r="C10" s="505">
        <v>2020</v>
      </c>
      <c r="D10" s="506">
        <f>'Tab1'!L156</f>
        <v>517</v>
      </c>
      <c r="E10" s="157"/>
      <c r="F10" s="252"/>
      <c r="G10" s="508">
        <f>'Tab1'!E156</f>
        <v>18.668087896723947</v>
      </c>
      <c r="H10" s="157"/>
      <c r="I10" s="252"/>
      <c r="J10" s="347"/>
      <c r="K10" s="158"/>
      <c r="M10" s="407"/>
    </row>
    <row r="11" spans="1:14" s="34" customFormat="1" ht="45" x14ac:dyDescent="0.25">
      <c r="A11" s="481" t="s">
        <v>192</v>
      </c>
      <c r="B11" s="482"/>
      <c r="C11" s="505">
        <v>2020</v>
      </c>
      <c r="D11" s="506">
        <f>'Tab1'!L157</f>
        <v>2059</v>
      </c>
      <c r="E11" s="157"/>
      <c r="F11" s="252"/>
      <c r="G11" s="508">
        <f>'Tab1'!E157</f>
        <v>74.347375201846447</v>
      </c>
      <c r="H11" s="157"/>
      <c r="I11" s="252"/>
      <c r="J11" s="347"/>
      <c r="K11" s="158"/>
      <c r="M11" s="407"/>
    </row>
    <row r="12" spans="1:14" s="34" customFormat="1" ht="45" x14ac:dyDescent="0.25">
      <c r="A12" s="481" t="s">
        <v>193</v>
      </c>
      <c r="B12" s="482"/>
      <c r="C12" s="505">
        <v>2020</v>
      </c>
      <c r="D12" s="506">
        <f>'Tab1'!L158</f>
        <v>505</v>
      </c>
      <c r="E12" s="157"/>
      <c r="F12" s="252"/>
      <c r="G12" s="508">
        <f>'Tab1'!E158</f>
        <v>13.958632142500774</v>
      </c>
      <c r="H12" s="157"/>
      <c r="I12" s="252"/>
      <c r="J12" s="347"/>
      <c r="K12" s="158"/>
      <c r="M12" s="407"/>
    </row>
    <row r="13" spans="1:14" s="34" customFormat="1" ht="45" x14ac:dyDescent="0.25">
      <c r="A13" s="481" t="s">
        <v>194</v>
      </c>
      <c r="B13" s="482"/>
      <c r="C13" s="505">
        <v>2020</v>
      </c>
      <c r="D13" s="506">
        <f>'Tab1'!L159</f>
        <v>3137</v>
      </c>
      <c r="E13" s="157"/>
      <c r="F13" s="252"/>
      <c r="G13" s="508">
        <f>'Tab1'!E159</f>
        <v>86.709364417871143</v>
      </c>
      <c r="H13" s="157"/>
      <c r="I13" s="252"/>
      <c r="J13" s="347"/>
      <c r="K13" s="158"/>
      <c r="M13" s="407"/>
    </row>
    <row r="14" spans="1:14" s="34" customFormat="1" ht="30" x14ac:dyDescent="0.25">
      <c r="A14" s="481" t="s">
        <v>195</v>
      </c>
      <c r="B14" s="482"/>
      <c r="C14" s="505">
        <v>2020</v>
      </c>
      <c r="D14" s="506">
        <f>'Tab1'!L160</f>
        <v>134</v>
      </c>
      <c r="E14" s="157"/>
      <c r="F14" s="252"/>
      <c r="G14" s="508">
        <f>'Tab1'!E160</f>
        <v>3.7038746675150569</v>
      </c>
      <c r="H14" s="157"/>
      <c r="I14" s="252"/>
      <c r="J14" s="347"/>
      <c r="K14" s="158"/>
      <c r="M14" s="407"/>
    </row>
    <row r="15" spans="1:14" s="34" customFormat="1" ht="45" x14ac:dyDescent="0.25">
      <c r="A15" s="481" t="s">
        <v>196</v>
      </c>
      <c r="B15" s="482"/>
      <c r="C15" s="505">
        <v>2020</v>
      </c>
      <c r="D15" s="506">
        <f>'Tab1'!L161</f>
        <v>126</v>
      </c>
      <c r="E15" s="157"/>
      <c r="F15" s="252"/>
      <c r="G15" s="508">
        <f>'Tab1'!E161</f>
        <v>3.4827478216932621</v>
      </c>
      <c r="H15" s="157"/>
      <c r="I15" s="252"/>
      <c r="J15" s="347"/>
      <c r="K15" s="158"/>
      <c r="M15" s="407"/>
    </row>
    <row r="16" spans="1:14" s="34" customFormat="1" ht="45" x14ac:dyDescent="0.25">
      <c r="A16" s="491" t="s">
        <v>231</v>
      </c>
      <c r="B16" s="492"/>
      <c r="C16" s="493">
        <v>2020</v>
      </c>
      <c r="D16" s="162"/>
      <c r="E16" s="495">
        <f>'Tab1'!M162</f>
        <v>7137</v>
      </c>
      <c r="F16" s="252"/>
      <c r="G16" s="162"/>
      <c r="H16" s="497">
        <f>'Tab1'!F162</f>
        <v>336.36026156991329</v>
      </c>
      <c r="I16" s="340"/>
      <c r="J16" s="162"/>
      <c r="K16" s="499">
        <f>'Tab1'!I162</f>
        <v>286.22338892601095</v>
      </c>
      <c r="M16" s="407"/>
    </row>
    <row r="17" spans="1:13" s="34" customFormat="1" ht="45" x14ac:dyDescent="0.25">
      <c r="A17" s="491" t="s">
        <v>200</v>
      </c>
      <c r="B17" s="492"/>
      <c r="C17" s="493">
        <v>2020</v>
      </c>
      <c r="D17" s="162"/>
      <c r="E17" s="495">
        <f>'Tab1'!M163</f>
        <v>81</v>
      </c>
      <c r="F17" s="252"/>
      <c r="G17" s="162"/>
      <c r="H17" s="497">
        <f>'Tab1'!F163</f>
        <v>3.8174556798603025</v>
      </c>
      <c r="I17" s="340"/>
      <c r="J17" s="162"/>
      <c r="K17" s="499">
        <f>'Tab1'!I163</f>
        <v>22.446043936241477</v>
      </c>
      <c r="M17" s="407"/>
    </row>
    <row r="18" spans="1:13" s="34" customFormat="1" ht="60" x14ac:dyDescent="0.25">
      <c r="A18" s="491" t="s">
        <v>201</v>
      </c>
      <c r="B18" s="492"/>
      <c r="C18" s="493">
        <v>2020</v>
      </c>
      <c r="D18" s="162"/>
      <c r="E18" s="495">
        <f>'Tab1'!M164</f>
        <v>7276</v>
      </c>
      <c r="F18" s="252"/>
      <c r="G18" s="162"/>
      <c r="H18" s="497">
        <f>'Tab1'!F164</f>
        <v>342.91120403288346</v>
      </c>
      <c r="I18" s="340"/>
      <c r="J18" s="162"/>
      <c r="K18" s="499">
        <f>'Tab1'!I164</f>
        <v>272.14216504697919</v>
      </c>
      <c r="M18" s="407"/>
    </row>
    <row r="19" spans="1:13" s="34" customFormat="1" ht="60" x14ac:dyDescent="0.25">
      <c r="A19" s="491" t="s">
        <v>202</v>
      </c>
      <c r="B19" s="492"/>
      <c r="C19" s="493">
        <v>2020</v>
      </c>
      <c r="D19" s="162"/>
      <c r="E19" s="495">
        <f>'Tab1'!M165</f>
        <v>5443</v>
      </c>
      <c r="F19" s="252"/>
      <c r="G19" s="162"/>
      <c r="H19" s="497">
        <f>'Tab1'!F165</f>
        <v>773.7719616476486</v>
      </c>
      <c r="I19" s="340"/>
      <c r="J19" s="162"/>
      <c r="K19" s="499">
        <f>'Tab1'!I165</f>
        <v>466.79768454468001</v>
      </c>
      <c r="M19" s="407"/>
    </row>
    <row r="20" spans="1:13" s="34" customFormat="1" ht="75" x14ac:dyDescent="0.25">
      <c r="A20" s="491" t="s">
        <v>203</v>
      </c>
      <c r="B20" s="492"/>
      <c r="C20" s="493">
        <v>2020</v>
      </c>
      <c r="D20" s="162"/>
      <c r="E20" s="495">
        <f>'Tab1'!M166</f>
        <v>664</v>
      </c>
      <c r="F20" s="252"/>
      <c r="G20" s="162"/>
      <c r="H20" s="497">
        <f>'Tab1'!F166</f>
        <v>94.393640002579218</v>
      </c>
      <c r="I20" s="340"/>
      <c r="J20" s="162"/>
      <c r="K20" s="499">
        <f>'Tab1'!I166</f>
        <v>112.74665747559595</v>
      </c>
      <c r="M20" s="407"/>
    </row>
    <row r="21" spans="1:13" s="34" customFormat="1" ht="45" x14ac:dyDescent="0.25">
      <c r="A21" s="491" t="s">
        <v>204</v>
      </c>
      <c r="B21" s="492"/>
      <c r="C21" s="493">
        <v>2020</v>
      </c>
      <c r="D21" s="162"/>
      <c r="E21" s="495">
        <f>'Tab1'!M167</f>
        <v>467</v>
      </c>
      <c r="F21" s="252"/>
      <c r="G21" s="162"/>
      <c r="H21" s="497">
        <f>'Tab1'!F167</f>
        <v>66.388298013862197</v>
      </c>
      <c r="I21" s="340"/>
      <c r="J21" s="162"/>
      <c r="K21" s="499">
        <f>'Tab1'!I167</f>
        <v>42.794912889197164</v>
      </c>
      <c r="M21" s="407"/>
    </row>
    <row r="22" spans="1:13" s="34" customFormat="1" ht="60" x14ac:dyDescent="0.25">
      <c r="A22" s="491" t="s">
        <v>205</v>
      </c>
      <c r="B22" s="492"/>
      <c r="C22" s="493">
        <v>2020</v>
      </c>
      <c r="D22" s="162"/>
      <c r="E22" s="495">
        <f>'Tab1'!M168</f>
        <v>696</v>
      </c>
      <c r="F22" s="252"/>
      <c r="G22" s="162"/>
      <c r="H22" s="497">
        <f>'Tab1'!F168</f>
        <v>98.942731087040855</v>
      </c>
      <c r="I22" s="340"/>
      <c r="J22" s="162"/>
      <c r="K22" s="499">
        <f>'Tab1'!I168</f>
        <v>55.466819729740877</v>
      </c>
      <c r="M22" s="407"/>
    </row>
    <row r="23" spans="1:13" s="34" customFormat="1" ht="75.75" thickBot="1" x14ac:dyDescent="0.3">
      <c r="A23" s="485" t="s">
        <v>206</v>
      </c>
      <c r="B23" s="486"/>
      <c r="C23" s="494">
        <v>2020</v>
      </c>
      <c r="D23" s="202"/>
      <c r="E23" s="496">
        <f>'Tab1'!M169</f>
        <v>413</v>
      </c>
      <c r="F23" s="253"/>
      <c r="G23" s="202"/>
      <c r="H23" s="498">
        <f>'Tab1'!F169</f>
        <v>58.711706808833156</v>
      </c>
      <c r="I23" s="339"/>
      <c r="J23" s="202"/>
      <c r="K23" s="500">
        <f>'Tab1'!I169</f>
        <v>47.132061994883763</v>
      </c>
      <c r="M23" s="407"/>
    </row>
    <row r="24" spans="1:13" s="1" customFormat="1" ht="31.5" thickTop="1" thickBot="1" x14ac:dyDescent="0.3">
      <c r="A24" s="118" t="s">
        <v>54</v>
      </c>
      <c r="B24" s="167"/>
      <c r="C24" s="125"/>
      <c r="D24" s="125"/>
      <c r="E24" s="125"/>
      <c r="F24" s="125"/>
      <c r="G24" s="125"/>
      <c r="H24" s="125"/>
      <c r="I24" s="125"/>
      <c r="J24" s="125"/>
      <c r="K24" s="269"/>
      <c r="M24" s="409" t="s">
        <v>301</v>
      </c>
    </row>
    <row r="25" spans="1:13" s="34" customFormat="1" ht="46.5" thickTop="1" thickBot="1" x14ac:dyDescent="0.3">
      <c r="A25" s="214" t="s">
        <v>55</v>
      </c>
      <c r="B25" s="295"/>
      <c r="C25" s="335">
        <v>2020</v>
      </c>
      <c r="D25" s="226">
        <f>'Tab1'!L170</f>
        <v>65</v>
      </c>
      <c r="E25" s="219">
        <f>'Tab1'!M170</f>
        <v>34</v>
      </c>
      <c r="F25" s="259">
        <f>'Tab1'!N170</f>
        <v>99</v>
      </c>
      <c r="G25" s="569"/>
      <c r="H25" s="570"/>
      <c r="I25" s="571"/>
      <c r="J25" s="569"/>
      <c r="K25" s="571"/>
      <c r="M25" s="407"/>
    </row>
    <row r="26" spans="1:13" ht="15.75" thickTop="1" x14ac:dyDescent="0.25">
      <c r="A26" s="557"/>
      <c r="B26" s="557"/>
      <c r="C26" s="557"/>
      <c r="D26" s="557"/>
      <c r="E26" s="557"/>
      <c r="F26" s="557"/>
      <c r="G26" s="557"/>
      <c r="H26" s="557"/>
      <c r="I26" s="557"/>
      <c r="J26" s="557"/>
      <c r="K26" s="557"/>
    </row>
    <row r="27" spans="1:13" x14ac:dyDescent="0.25">
      <c r="A27" s="428" t="s">
        <v>427</v>
      </c>
      <c r="B27" s="425"/>
      <c r="C27" s="426"/>
      <c r="D27" s="427"/>
      <c r="E27" s="428"/>
      <c r="F27" s="428"/>
      <c r="G27" s="428"/>
      <c r="H27" s="428"/>
      <c r="I27" s="428"/>
      <c r="J27" s="428"/>
      <c r="K27" s="428"/>
    </row>
    <row r="28" spans="1:13" x14ac:dyDescent="0.25">
      <c r="A28" s="458" t="s">
        <v>332</v>
      </c>
      <c r="B28" s="459"/>
      <c r="C28" s="460"/>
      <c r="D28" s="461"/>
      <c r="E28" s="458"/>
      <c r="F28" s="458"/>
      <c r="G28" s="458"/>
      <c r="H28" s="458"/>
      <c r="I28" s="458"/>
      <c r="J28" s="458"/>
      <c r="K28" s="458"/>
    </row>
    <row r="29" spans="1:13" x14ac:dyDescent="0.25">
      <c r="A29" s="477" t="s">
        <v>333</v>
      </c>
      <c r="B29" s="478"/>
      <c r="C29" s="479"/>
      <c r="D29" s="480"/>
      <c r="E29" s="477"/>
      <c r="F29" s="477"/>
      <c r="G29" s="477"/>
      <c r="H29" s="477"/>
      <c r="I29" s="477"/>
      <c r="J29" s="477"/>
      <c r="K29" s="477"/>
    </row>
  </sheetData>
  <mergeCells count="8">
    <mergeCell ref="G25:I25"/>
    <mergeCell ref="J25:K25"/>
    <mergeCell ref="A26:K26"/>
    <mergeCell ref="D1:F1"/>
    <mergeCell ref="G1:K1"/>
    <mergeCell ref="D2:F2"/>
    <mergeCell ref="G2:I2"/>
    <mergeCell ref="J2:K2"/>
  </mergeCells>
  <hyperlinks>
    <hyperlink ref="M1" location="Sommaire!A1" display="Sommaire"/>
    <hyperlink ref="M24" location="'Méta Offre 2'!A24:A40" display="Métadonnées"/>
    <hyperlink ref="M5" location="'Méta Offre 2'!A6" display="Métadonnées"/>
    <hyperlink ref="M7" location="'Méta Offre 2'!A7:A23" display="Métadonné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sheetPr>
  <dimension ref="A1:M29"/>
  <sheetViews>
    <sheetView zoomScaleNormal="100" workbookViewId="0">
      <pane ySplit="3" topLeftCell="A20" activePane="bottomLeft" state="frozen"/>
      <selection activeCell="F1" sqref="F1:G1048576"/>
      <selection pane="bottomLeft" activeCell="F24" sqref="F24"/>
    </sheetView>
  </sheetViews>
  <sheetFormatPr baseColWidth="10" defaultRowHeight="15" x14ac:dyDescent="0.25"/>
  <cols>
    <col min="1" max="1" width="28.7109375" style="283" customWidth="1"/>
    <col min="2" max="2" width="14" style="283" bestFit="1" customWidth="1"/>
    <col min="3" max="3" width="13.28515625" style="131" customWidth="1"/>
    <col min="4" max="5" width="28.5703125" style="131" customWidth="1"/>
    <col min="6" max="7" width="50" style="131" customWidth="1"/>
    <col min="8" max="8" width="28.5703125" style="131" customWidth="1"/>
    <col min="9" max="12" width="1.7109375" style="378" customWidth="1"/>
    <col min="13" max="13" width="11.42578125" style="407"/>
    <col min="14" max="16384" width="11.42578125" style="378"/>
  </cols>
  <sheetData>
    <row r="1" spans="1:13" s="397" customFormat="1" x14ac:dyDescent="0.25">
      <c r="B1" s="283"/>
      <c r="C1" s="283"/>
      <c r="D1" s="283"/>
      <c r="E1" s="283"/>
      <c r="F1" s="283"/>
      <c r="G1" s="283"/>
      <c r="H1" s="283"/>
      <c r="M1" s="400" t="s">
        <v>300</v>
      </c>
    </row>
    <row r="2" spans="1:13" s="397" customFormat="1" ht="15.75" thickBot="1" x14ac:dyDescent="0.3">
      <c r="B2" s="283"/>
      <c r="C2" s="283"/>
      <c r="D2" s="283"/>
      <c r="E2" s="283"/>
      <c r="F2" s="283"/>
      <c r="G2" s="283"/>
      <c r="H2" s="283"/>
      <c r="M2" s="401"/>
    </row>
    <row r="3" spans="1:13" ht="15.75" thickBot="1" x14ac:dyDescent="0.3">
      <c r="C3" s="413" t="s">
        <v>179</v>
      </c>
      <c r="D3" s="414" t="s">
        <v>304</v>
      </c>
      <c r="E3" s="414" t="s">
        <v>305</v>
      </c>
      <c r="F3" s="414" t="s">
        <v>306</v>
      </c>
      <c r="G3" s="414" t="s">
        <v>307</v>
      </c>
      <c r="H3" s="415" t="s">
        <v>308</v>
      </c>
    </row>
    <row r="4" spans="1:13" s="397" customFormat="1" ht="30.75" thickTop="1" x14ac:dyDescent="0.25">
      <c r="A4" s="264" t="s">
        <v>240</v>
      </c>
      <c r="B4" s="284"/>
      <c r="C4" s="124"/>
      <c r="D4" s="124"/>
      <c r="E4" s="124"/>
      <c r="F4" s="124"/>
      <c r="G4" s="124"/>
      <c r="H4" s="124"/>
      <c r="M4" s="408"/>
    </row>
    <row r="5" spans="1:13" s="397" customFormat="1" ht="15.75" thickBot="1" x14ac:dyDescent="0.3">
      <c r="A5" s="118" t="s">
        <v>8</v>
      </c>
      <c r="B5" s="167"/>
      <c r="C5" s="125"/>
      <c r="D5" s="125"/>
      <c r="E5" s="125"/>
      <c r="F5" s="125"/>
      <c r="G5" s="125"/>
      <c r="H5" s="125"/>
      <c r="M5" s="410" t="s">
        <v>302</v>
      </c>
    </row>
    <row r="6" spans="1:13" ht="15.75" thickTop="1" x14ac:dyDescent="0.25">
      <c r="A6" s="198" t="s">
        <v>9</v>
      </c>
      <c r="B6" s="285"/>
      <c r="C6" s="183">
        <v>2016</v>
      </c>
      <c r="D6" s="183" t="s">
        <v>309</v>
      </c>
      <c r="E6" s="183" t="s">
        <v>316</v>
      </c>
      <c r="F6" s="574" t="s">
        <v>345</v>
      </c>
      <c r="G6" s="575"/>
      <c r="H6" s="183" t="s">
        <v>346</v>
      </c>
    </row>
    <row r="7" spans="1:13" ht="45" x14ac:dyDescent="0.25">
      <c r="A7" s="115" t="s">
        <v>10</v>
      </c>
      <c r="B7" s="286"/>
      <c r="C7" s="126">
        <v>2020</v>
      </c>
      <c r="D7" s="417" t="s">
        <v>310</v>
      </c>
      <c r="E7" s="126" t="s">
        <v>319</v>
      </c>
      <c r="F7" s="572" t="s">
        <v>347</v>
      </c>
      <c r="G7" s="573"/>
      <c r="H7" s="126" t="s">
        <v>355</v>
      </c>
    </row>
    <row r="8" spans="1:13" ht="30.75" thickBot="1" x14ac:dyDescent="0.3">
      <c r="A8" s="180" t="s">
        <v>11</v>
      </c>
      <c r="B8" s="287"/>
      <c r="C8" s="190">
        <v>2020</v>
      </c>
      <c r="D8" s="190" t="s">
        <v>318</v>
      </c>
      <c r="E8" s="190" t="s">
        <v>317</v>
      </c>
      <c r="F8" s="576" t="s">
        <v>348</v>
      </c>
      <c r="G8" s="577"/>
      <c r="H8" s="190" t="s">
        <v>356</v>
      </c>
    </row>
    <row r="9" spans="1:13" s="397" customFormat="1" ht="16.5" thickTop="1" thickBot="1" x14ac:dyDescent="0.3">
      <c r="A9" s="118" t="s">
        <v>12</v>
      </c>
      <c r="B9" s="167"/>
      <c r="C9" s="125"/>
      <c r="D9" s="125"/>
      <c r="E9" s="125"/>
      <c r="F9" s="125"/>
      <c r="G9" s="125"/>
      <c r="H9" s="125"/>
      <c r="M9" s="410" t="s">
        <v>302</v>
      </c>
    </row>
    <row r="10" spans="1:13" s="398" customFormat="1" ht="15.75" thickTop="1" x14ac:dyDescent="0.25">
      <c r="A10" s="193" t="s">
        <v>13</v>
      </c>
      <c r="B10" s="288"/>
      <c r="C10" s="183">
        <v>2016</v>
      </c>
      <c r="D10" s="183" t="s">
        <v>309</v>
      </c>
      <c r="E10" s="183" t="s">
        <v>320</v>
      </c>
      <c r="F10" s="574" t="s">
        <v>349</v>
      </c>
      <c r="G10" s="575"/>
      <c r="H10" s="183"/>
      <c r="M10" s="411"/>
    </row>
    <row r="11" spans="1:13" ht="32.25" x14ac:dyDescent="0.25">
      <c r="A11" s="115" t="s">
        <v>14</v>
      </c>
      <c r="B11" s="289"/>
      <c r="C11" s="126" t="s">
        <v>180</v>
      </c>
      <c r="D11" s="126" t="s">
        <v>309</v>
      </c>
      <c r="E11" s="126" t="s">
        <v>320</v>
      </c>
      <c r="F11" s="572" t="s">
        <v>350</v>
      </c>
      <c r="G11" s="573"/>
      <c r="H11" s="126" t="s">
        <v>357</v>
      </c>
    </row>
    <row r="12" spans="1:13" ht="30" x14ac:dyDescent="0.25">
      <c r="A12" s="115" t="s">
        <v>16</v>
      </c>
      <c r="B12" s="289"/>
      <c r="C12" s="126">
        <v>2016</v>
      </c>
      <c r="D12" s="126" t="s">
        <v>311</v>
      </c>
      <c r="E12" s="126" t="s">
        <v>320</v>
      </c>
      <c r="F12" s="572" t="s">
        <v>352</v>
      </c>
      <c r="G12" s="573"/>
      <c r="H12" s="126" t="s">
        <v>358</v>
      </c>
    </row>
    <row r="13" spans="1:13" ht="30" x14ac:dyDescent="0.25">
      <c r="A13" s="115" t="s">
        <v>17</v>
      </c>
      <c r="B13" s="289"/>
      <c r="C13" s="126">
        <v>2016</v>
      </c>
      <c r="D13" s="126" t="s">
        <v>311</v>
      </c>
      <c r="E13" s="126" t="s">
        <v>320</v>
      </c>
      <c r="F13" s="572" t="s">
        <v>351</v>
      </c>
      <c r="G13" s="573"/>
      <c r="H13" s="126" t="s">
        <v>359</v>
      </c>
    </row>
    <row r="14" spans="1:13" ht="30" x14ac:dyDescent="0.25">
      <c r="A14" s="115" t="s">
        <v>18</v>
      </c>
      <c r="B14" s="289"/>
      <c r="C14" s="126">
        <v>2016</v>
      </c>
      <c r="D14" s="126" t="s">
        <v>311</v>
      </c>
      <c r="E14" s="126" t="s">
        <v>320</v>
      </c>
      <c r="F14" s="572" t="s">
        <v>353</v>
      </c>
      <c r="G14" s="573"/>
      <c r="H14" s="126" t="s">
        <v>360</v>
      </c>
    </row>
    <row r="15" spans="1:13" ht="30" x14ac:dyDescent="0.25">
      <c r="A15" s="115" t="s">
        <v>19</v>
      </c>
      <c r="B15" s="289"/>
      <c r="C15" s="126">
        <v>2016</v>
      </c>
      <c r="D15" s="126" t="s">
        <v>311</v>
      </c>
      <c r="E15" s="126" t="s">
        <v>320</v>
      </c>
      <c r="F15" s="572" t="s">
        <v>354</v>
      </c>
      <c r="G15" s="573"/>
      <c r="H15" s="126" t="s">
        <v>361</v>
      </c>
    </row>
    <row r="16" spans="1:13" ht="45" x14ac:dyDescent="0.25">
      <c r="A16" s="115" t="s">
        <v>20</v>
      </c>
      <c r="B16" s="289"/>
      <c r="C16" s="126" t="s">
        <v>180</v>
      </c>
      <c r="D16" s="126" t="s">
        <v>311</v>
      </c>
      <c r="E16" s="126" t="s">
        <v>320</v>
      </c>
      <c r="F16" s="572" t="s">
        <v>363</v>
      </c>
      <c r="G16" s="573"/>
      <c r="H16" s="126" t="s">
        <v>364</v>
      </c>
    </row>
    <row r="17" spans="1:13" ht="30" x14ac:dyDescent="0.25">
      <c r="A17" s="115" t="s">
        <v>21</v>
      </c>
      <c r="B17" s="289"/>
      <c r="C17" s="126">
        <v>2016</v>
      </c>
      <c r="D17" s="126" t="s">
        <v>312</v>
      </c>
      <c r="E17" s="126" t="s">
        <v>320</v>
      </c>
      <c r="F17" s="572" t="s">
        <v>365</v>
      </c>
      <c r="G17" s="573"/>
      <c r="H17" s="126" t="s">
        <v>362</v>
      </c>
    </row>
    <row r="18" spans="1:13" ht="30" x14ac:dyDescent="0.25">
      <c r="A18" s="115" t="s">
        <v>22</v>
      </c>
      <c r="B18" s="289"/>
      <c r="C18" s="126">
        <v>2016</v>
      </c>
      <c r="D18" s="126" t="s">
        <v>309</v>
      </c>
      <c r="E18" s="126" t="s">
        <v>320</v>
      </c>
      <c r="F18" s="572" t="s">
        <v>368</v>
      </c>
      <c r="G18" s="573"/>
      <c r="H18" s="126" t="s">
        <v>369</v>
      </c>
    </row>
    <row r="19" spans="1:13" ht="45" x14ac:dyDescent="0.25">
      <c r="A19" s="115" t="s">
        <v>23</v>
      </c>
      <c r="B19" s="289"/>
      <c r="C19" s="126">
        <v>2016</v>
      </c>
      <c r="D19" s="126" t="s">
        <v>313</v>
      </c>
      <c r="E19" s="126" t="s">
        <v>320</v>
      </c>
      <c r="F19" s="572" t="s">
        <v>366</v>
      </c>
      <c r="G19" s="573"/>
      <c r="H19" s="126" t="s">
        <v>367</v>
      </c>
    </row>
    <row r="20" spans="1:13" s="399" customFormat="1" ht="60.75" thickBot="1" x14ac:dyDescent="0.3">
      <c r="A20" s="117" t="s">
        <v>24</v>
      </c>
      <c r="B20" s="290"/>
      <c r="C20" s="196">
        <v>2016</v>
      </c>
      <c r="D20" s="196" t="s">
        <v>313</v>
      </c>
      <c r="E20" s="196" t="s">
        <v>320</v>
      </c>
      <c r="F20" s="196" t="s">
        <v>473</v>
      </c>
      <c r="G20" s="196" t="s">
        <v>371</v>
      </c>
      <c r="H20" s="196" t="s">
        <v>370</v>
      </c>
      <c r="M20" s="407"/>
    </row>
    <row r="21" spans="1:13" s="397" customFormat="1" ht="16.5" thickTop="1" thickBot="1" x14ac:dyDescent="0.3">
      <c r="A21" s="118" t="s">
        <v>241</v>
      </c>
      <c r="B21" s="167"/>
      <c r="C21" s="125"/>
      <c r="D21" s="125"/>
      <c r="E21" s="125"/>
      <c r="F21" s="125"/>
      <c r="G21" s="125"/>
      <c r="H21" s="125"/>
      <c r="M21" s="410" t="s">
        <v>302</v>
      </c>
    </row>
    <row r="22" spans="1:13" ht="120.75" thickTop="1" x14ac:dyDescent="0.25">
      <c r="A22" s="198" t="s">
        <v>253</v>
      </c>
      <c r="B22" s="291"/>
      <c r="C22" s="183" t="s">
        <v>181</v>
      </c>
      <c r="D22" s="183" t="s">
        <v>314</v>
      </c>
      <c r="E22" s="434" t="s">
        <v>321</v>
      </c>
      <c r="F22" s="439" t="s">
        <v>373</v>
      </c>
      <c r="G22" s="433" t="s">
        <v>372</v>
      </c>
      <c r="H22" s="183" t="s">
        <v>374</v>
      </c>
    </row>
    <row r="23" spans="1:13" ht="150" x14ac:dyDescent="0.25">
      <c r="A23" s="115" t="s">
        <v>254</v>
      </c>
      <c r="B23" s="289"/>
      <c r="C23" s="126">
        <v>2017</v>
      </c>
      <c r="D23" s="126" t="s">
        <v>490</v>
      </c>
      <c r="E23" s="435" t="s">
        <v>322</v>
      </c>
      <c r="F23" s="440" t="s">
        <v>491</v>
      </c>
      <c r="G23" s="437" t="s">
        <v>376</v>
      </c>
      <c r="H23" s="126" t="s">
        <v>375</v>
      </c>
    </row>
    <row r="24" spans="1:13" ht="60" x14ac:dyDescent="0.25">
      <c r="A24" s="481" t="s">
        <v>251</v>
      </c>
      <c r="B24" s="482"/>
      <c r="C24" s="483">
        <v>43465</v>
      </c>
      <c r="D24" s="483" t="s">
        <v>315</v>
      </c>
      <c r="E24" s="436"/>
      <c r="F24" s="483" t="s">
        <v>380</v>
      </c>
      <c r="G24" s="436"/>
      <c r="H24" s="127" t="s">
        <v>377</v>
      </c>
    </row>
    <row r="25" spans="1:13" ht="210.75" thickBot="1" x14ac:dyDescent="0.3">
      <c r="A25" s="485" t="s">
        <v>252</v>
      </c>
      <c r="B25" s="486"/>
      <c r="C25" s="487">
        <v>43465</v>
      </c>
      <c r="D25" s="418"/>
      <c r="E25" s="509" t="s">
        <v>323</v>
      </c>
      <c r="F25" s="418"/>
      <c r="G25" s="509" t="s">
        <v>379</v>
      </c>
      <c r="H25" s="181" t="s">
        <v>378</v>
      </c>
    </row>
    <row r="26" spans="1:13" ht="15.75" thickTop="1" x14ac:dyDescent="0.25">
      <c r="A26" s="412"/>
      <c r="B26" s="338"/>
      <c r="C26" s="338"/>
      <c r="D26" s="338"/>
      <c r="E26" s="338"/>
      <c r="F26" s="438"/>
      <c r="G26" s="338"/>
      <c r="H26" s="338"/>
    </row>
    <row r="27" spans="1:13" x14ac:dyDescent="0.25">
      <c r="A27" s="428" t="s">
        <v>335</v>
      </c>
      <c r="B27" s="425"/>
      <c r="C27" s="426"/>
      <c r="D27" s="427"/>
      <c r="E27" s="428"/>
      <c r="F27" s="428"/>
      <c r="G27" s="428"/>
      <c r="H27" s="428"/>
      <c r="I27" s="407"/>
      <c r="J27" s="407"/>
      <c r="K27" s="407"/>
      <c r="L27" s="407"/>
    </row>
    <row r="28" spans="1:13" x14ac:dyDescent="0.25">
      <c r="A28" s="458" t="s">
        <v>332</v>
      </c>
      <c r="B28" s="459"/>
      <c r="C28" s="460"/>
      <c r="D28" s="461"/>
      <c r="E28" s="458"/>
      <c r="F28" s="458"/>
      <c r="G28" s="458"/>
      <c r="H28" s="458"/>
      <c r="I28" s="407"/>
      <c r="J28" s="407"/>
      <c r="K28" s="407"/>
      <c r="L28" s="407"/>
    </row>
    <row r="29" spans="1:13" x14ac:dyDescent="0.25">
      <c r="A29" s="477" t="s">
        <v>333</v>
      </c>
      <c r="B29" s="478"/>
      <c r="C29" s="479"/>
      <c r="D29" s="480"/>
      <c r="E29" s="477"/>
      <c r="F29" s="477"/>
      <c r="G29" s="477"/>
      <c r="H29" s="477"/>
      <c r="I29" s="407"/>
      <c r="J29" s="407"/>
      <c r="K29" s="407"/>
      <c r="L29" s="407"/>
    </row>
  </sheetData>
  <mergeCells count="13">
    <mergeCell ref="F19:G19"/>
    <mergeCell ref="F13:G13"/>
    <mergeCell ref="F14:G14"/>
    <mergeCell ref="F15:G15"/>
    <mergeCell ref="F16:G16"/>
    <mergeCell ref="F17:G17"/>
    <mergeCell ref="F18:G18"/>
    <mergeCell ref="F12:G12"/>
    <mergeCell ref="F6:G6"/>
    <mergeCell ref="F7:G7"/>
    <mergeCell ref="F8:G8"/>
    <mergeCell ref="F10:G10"/>
    <mergeCell ref="F11:G11"/>
  </mergeCells>
  <hyperlinks>
    <hyperlink ref="M1" location="Sommaire!A1" display="Sommaire"/>
    <hyperlink ref="M5" location="'Ind Soc-Dem'!A6:A8" display="Indicateurs"/>
    <hyperlink ref="M9" location="'Ind Soc-Dem'!A10:A20" display="Indicateurs"/>
    <hyperlink ref="M21" location="'Ind Soc-Dem'!A22:A25" display="Indicateurs"/>
    <hyperlink ref="D7" r:id="rId1"/>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Tab1</vt:lpstr>
      <vt:lpstr>Sommaire</vt:lpstr>
      <vt:lpstr>Ind Soc-Dem</vt:lpstr>
      <vt:lpstr>Ind Santé 1</vt:lpstr>
      <vt:lpstr>Ind Santé 2</vt:lpstr>
      <vt:lpstr>Ind Santé 3</vt:lpstr>
      <vt:lpstr>Ind Offre 1</vt:lpstr>
      <vt:lpstr>Ind Offre 2</vt:lpstr>
      <vt:lpstr>Meta Soc-Dem</vt:lpstr>
      <vt:lpstr>Meta Santé 1</vt:lpstr>
      <vt:lpstr>Méta Santé 2</vt:lpstr>
      <vt:lpstr>Méta Santé 3</vt:lpstr>
      <vt:lpstr>Méta Offre 1</vt:lpstr>
      <vt:lpstr>Méta Offre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chamagne</dc:creator>
  <cp:lastModifiedBy>Laurent Chamagne</cp:lastModifiedBy>
  <dcterms:created xsi:type="dcterms:W3CDTF">2020-04-29T07:40:11Z</dcterms:created>
  <dcterms:modified xsi:type="dcterms:W3CDTF">2021-02-05T17:09:55Z</dcterms:modified>
</cp:coreProperties>
</file>